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2" activeTab="12"/>
  </bookViews>
  <sheets>
    <sheet name="BoQ1" sheetId="1" state="veryHidden" r:id="rId1"/>
    <sheet name="Letter of Tenderer-Fin Part" sheetId="2" state="veryHidden" r:id="rId2"/>
    <sheet name="ReccurantCost" sheetId="3" state="veryHidden" r:id="rId3"/>
    <sheet name="Sup_Ins_Cost" sheetId="4" state="veryHidden" r:id="rId4"/>
    <sheet name="GroupA" sheetId="5" state="veryHidden" r:id="rId5"/>
    <sheet name="GroupB" sheetId="6" state="veryHidden" r:id="rId6"/>
    <sheet name="GroupC" sheetId="7" state="veryHidden" r:id="rId7"/>
    <sheet name="GroupD" sheetId="8" state="veryHidden" r:id="rId8"/>
    <sheet name="GroupE" sheetId="9" state="veryHidden" r:id="rId9"/>
    <sheet name="GroupF" sheetId="10" state="veryHidden" r:id="rId10"/>
    <sheet name="GroupG" sheetId="11" state="veryHidden" r:id="rId11"/>
    <sheet name="Breakup of Group B" sheetId="12" state="veryHidden" r:id="rId12"/>
    <sheet name="Macros" sheetId="13" r:id="rId13"/>
  </sheets>
  <externalReferences>
    <externalReference r:id="rId16"/>
    <externalReference r:id="rId17"/>
    <externalReference r:id="rId18"/>
    <externalReference r:id="rId19"/>
    <externalReference r:id="rId20"/>
    <externalReference r:id="rId21"/>
    <externalReference r:id="rId22"/>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 localSheetId="4">#REF!</definedName>
    <definedName name="dfsga" localSheetId="5">#REF!</definedName>
    <definedName name="dfsga" localSheetId="6">#REF!</definedName>
    <definedName name="dfsga" localSheetId="7">#REF!</definedName>
    <definedName name="dfsga" localSheetId="8">#REF!</definedName>
    <definedName name="dfsga" localSheetId="9">#REF!</definedName>
    <definedName name="dfsga" localSheetId="10">#REF!</definedName>
    <definedName name="dfsga" localSheetId="2">#REF!</definedName>
    <definedName name="dfsga" localSheetId="3">#REF!</definedName>
    <definedName name="dfsga">#REF!</definedName>
    <definedName name="domestic_global">#REF!</definedName>
    <definedName name="Excise" localSheetId="0">#REF!</definedName>
    <definedName name="Excise" localSheetId="4">#REF!</definedName>
    <definedName name="Excise" localSheetId="5">#REF!</definedName>
    <definedName name="Excise" localSheetId="6">#REF!</definedName>
    <definedName name="Excise" localSheetId="7">#REF!</definedName>
    <definedName name="Excise" localSheetId="8">#REF!</definedName>
    <definedName name="Excise" localSheetId="9">#REF!</definedName>
    <definedName name="Excise" localSheetId="10">#REF!</definedName>
    <definedName name="Excise" localSheetId="2">#REF!</definedName>
    <definedName name="Excise" localSheetId="3">#REF!</definedName>
    <definedName name="Excise">#REF!</definedName>
    <definedName name="Excise_Duty" localSheetId="0">#REF!</definedName>
    <definedName name="Excise_Duty" localSheetId="4">#REF!</definedName>
    <definedName name="Excise_Duty" localSheetId="5">#REF!</definedName>
    <definedName name="Excise_Duty" localSheetId="6">#REF!</definedName>
    <definedName name="Excise_Duty" localSheetId="7">#REF!</definedName>
    <definedName name="Excise_Duty" localSheetId="8">#REF!</definedName>
    <definedName name="Excise_Duty" localSheetId="9">#REF!</definedName>
    <definedName name="Excise_Duty" localSheetId="10">#REF!</definedName>
    <definedName name="Excise_Duty" localSheetId="2">#REF!</definedName>
    <definedName name="Excise_Duty" localSheetId="3">#REF!</definedName>
    <definedName name="Excise_Duty">#REF!</definedName>
    <definedName name="Excised" localSheetId="0">#REF!</definedName>
    <definedName name="Excised" localSheetId="4">#REF!</definedName>
    <definedName name="Excised" localSheetId="5">#REF!</definedName>
    <definedName name="Excised" localSheetId="6">#REF!</definedName>
    <definedName name="Excised" localSheetId="7">#REF!</definedName>
    <definedName name="Excised" localSheetId="8">#REF!</definedName>
    <definedName name="Excised" localSheetId="9">#REF!</definedName>
    <definedName name="Excised" localSheetId="10">#REF!</definedName>
    <definedName name="Excised" localSheetId="2">#REF!</definedName>
    <definedName name="Excised" localSheetId="3">#REF!</definedName>
    <definedName name="Excised">#REF!</definedName>
    <definedName name="ExciseDuty">#REF!</definedName>
    <definedName name="MyList">#REF!</definedName>
    <definedName name="option9" localSheetId="11">'[6]PRICE BID'!#REF!</definedName>
    <definedName name="option9" localSheetId="4">'[6]PRICE BID'!#REF!</definedName>
    <definedName name="option9" localSheetId="5">'[6]PRICE BID'!#REF!</definedName>
    <definedName name="option9" localSheetId="6">'[6]PRICE BID'!#REF!</definedName>
    <definedName name="option9" localSheetId="7">'[6]PRICE BID'!#REF!</definedName>
    <definedName name="option9" localSheetId="8">'[6]PRICE BID'!#REF!</definedName>
    <definedName name="option9" localSheetId="9">'[6]PRICE BID'!#REF!</definedName>
    <definedName name="option9" localSheetId="10">'[6]PRICE BID'!#REF!</definedName>
    <definedName name="option9" localSheetId="1">'[6]PRICE BID'!#REF!</definedName>
    <definedName name="option9" localSheetId="2">'[6]PRICE BID'!#REF!</definedName>
    <definedName name="option9" localSheetId="3">'[6]PRICE BID'!#REF!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 localSheetId="4">#REF!</definedName>
    <definedName name="Service" localSheetId="5">#REF!</definedName>
    <definedName name="Service" localSheetId="6">#REF!</definedName>
    <definedName name="Service" localSheetId="7">#REF!</definedName>
    <definedName name="Service" localSheetId="8">#REF!</definedName>
    <definedName name="Service" localSheetId="9">#REF!</definedName>
    <definedName name="Service" localSheetId="10">#REF!</definedName>
    <definedName name="Service" localSheetId="2">#REF!</definedName>
    <definedName name="Service" localSheetId="3">#REF!</definedName>
    <definedName name="Service">#REF!</definedName>
    <definedName name="ServiceTax">#REF!</definedName>
    <definedName name="Tax">#REF!</definedName>
    <definedName name="TOT_ST" localSheetId="11">'[6]PRICE BID'!$G$14</definedName>
    <definedName name="TOT_ST" localSheetId="4">'[6]PRICE BID'!$G$14</definedName>
    <definedName name="TOT_ST" localSheetId="5">'[6]PRICE BID'!$G$14</definedName>
    <definedName name="TOT_ST" localSheetId="6">'[6]PRICE BID'!$G$14</definedName>
    <definedName name="TOT_ST" localSheetId="7">'[6]PRICE BID'!$G$14</definedName>
    <definedName name="TOT_ST" localSheetId="8">'[6]PRICE BID'!$G$14</definedName>
    <definedName name="TOT_ST" localSheetId="9">'[6]PRICE BID'!$G$14</definedName>
    <definedName name="TOT_ST" localSheetId="10">'[6]PRICE BID'!$G$14</definedName>
    <definedName name="TOT_ST" localSheetId="1">'[6]PRICE BID'!$G$14</definedName>
    <definedName name="TOT_ST" localSheetId="2">'[6]PRICE BID'!$G$14</definedName>
    <definedName name="TOT_ST" localSheetId="3">'[6]PRICE BID'!$G$14</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10.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1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3.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4.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5.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6.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7.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8.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9.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<sst xmlns="http://schemas.openxmlformats.org/spreadsheetml/2006/main" count="1239" uniqueCount="165">
  <si>
    <t>Sl.
No.</t>
  </si>
  <si>
    <t>Item Code / Make</t>
  </si>
  <si>
    <t>Please Enable Macros to View BoQ information</t>
  </si>
  <si>
    <t>BoQ_Ver3.0</t>
  </si>
  <si>
    <t>Normal</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</si>
  <si>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</si>
  <si>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</si>
  <si>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</si>
  <si>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</si>
  <si>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</si>
  <si>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</si>
  <si>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</si>
  <si>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</si>
  <si>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</si>
  <si>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</si>
  <si>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</si>
  <si>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</si>
  <si>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</si>
  <si>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</si>
  <si>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</si>
  <si>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</si>
  <si>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</si>
  <si>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</si>
  <si>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</si>
  <si>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</si>
  <si>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</si>
  <si>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</si>
  <si>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</si>
  <si>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</si>
  <si>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</si>
  <si>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</si>
  <si>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item4</t>
  </si>
  <si>
    <t>item5</t>
  </si>
  <si>
    <t>Total in Figures</t>
  </si>
  <si>
    <t>Select</t>
  </si>
  <si>
    <t>%</t>
  </si>
  <si>
    <t>Item Wise</t>
  </si>
  <si>
    <t>Full Conversion</t>
  </si>
  <si>
    <t>Name of Work:</t>
  </si>
  <si>
    <t xml:space="preserve">Tender Inviting Authority: </t>
  </si>
  <si>
    <t xml:space="preserve">Contract No:  </t>
  </si>
  <si>
    <t>Quoted Rate in Words</t>
  </si>
  <si>
    <t>Quoted Rate in Figures</t>
  </si>
  <si>
    <t>INR and Other Currency</t>
  </si>
  <si>
    <t>INR,USD,JPY,EUR</t>
  </si>
  <si>
    <t>Partial Conversion</t>
  </si>
  <si>
    <t>Name of the Bidder/ Bidding Firm / Company :</t>
  </si>
  <si>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</si>
  <si>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</si>
  <si>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</si>
  <si>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</si>
  <si>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Total amount</t>
  </si>
  <si>
    <t>Name of the Tenderer/ Tendering Firm / Company :</t>
  </si>
  <si>
    <r>
      <rPr>
        <b/>
        <u val="single"/>
        <sz val="11"/>
        <rFont val="Arial"/>
        <family val="2"/>
      </rPr>
      <t>PRICE SCHEDULE</t>
    </r>
    <r>
      <rPr>
        <b/>
        <sz val="11"/>
        <rFont val="Arial"/>
        <family val="2"/>
      </rPr>
      <t xml:space="preserve">
</t>
    </r>
    <r>
      <rPr>
        <b/>
        <sz val="11"/>
        <color indexed="10"/>
        <rFont val="Arial"/>
        <family val="2"/>
      </rPr>
      <t>(This BOQ template must not be modified/replaced by the Tenderer and the same should be uploaded after filling the relevent columns, else the Tenderer is liable to be rejected for this tender. Tenderers are allowed to enter the Tenderer Name and Values only )</t>
    </r>
  </si>
  <si>
    <t>Required Quantity</t>
  </si>
  <si>
    <r>
      <t xml:space="preserve">Estimated Rate in
</t>
    </r>
    <r>
      <rPr>
        <b/>
        <sz val="11"/>
        <color indexed="10"/>
        <rFont val="Arial"/>
        <family val="2"/>
      </rPr>
      <t>Rs.      P</t>
    </r>
  </si>
  <si>
    <t>Supplied Quantity</t>
  </si>
  <si>
    <t xml:space="preserve">Basic Price Excluding GST and any other tax
 </t>
  </si>
  <si>
    <t>GST amount</t>
  </si>
  <si>
    <t>Any other Taxes</t>
  </si>
  <si>
    <r>
      <t xml:space="preserve">Any Other Taxes/Duties/Levies in
</t>
    </r>
    <r>
      <rPr>
        <b/>
        <sz val="11"/>
        <color indexed="10"/>
        <rFont val="Arial"/>
        <family val="2"/>
      </rPr>
      <t>Rs.      P</t>
    </r>
  </si>
  <si>
    <r>
      <t xml:space="preserve">Other Taxes 2 in
</t>
    </r>
    <r>
      <rPr>
        <b/>
        <sz val="11"/>
        <color indexed="10"/>
        <rFont val="Arial"/>
        <family val="2"/>
      </rPr>
      <t>Rs.      P</t>
    </r>
  </si>
  <si>
    <r>
      <t xml:space="preserve">IIIrd Party i.e DGS&amp;D / RITES etc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</si>
  <si>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</si>
  <si>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t xml:space="preserve">Total Foreign Component </t>
  </si>
  <si>
    <t>TOTAL AMOUNT ( Foreign component)
In Words</t>
  </si>
  <si>
    <t>Total INR Component</t>
  </si>
  <si>
    <t>TOTAL AMOUNT ( INR Component)
In Words</t>
  </si>
  <si>
    <t xml:space="preserve">Group A: Prices for supply of ERP product licenses </t>
  </si>
  <si>
    <t>ERP base product license fees</t>
  </si>
  <si>
    <t>License fees for Employee Self Service (ESS) users</t>
  </si>
  <si>
    <t>License fees for Payroll users</t>
  </si>
  <si>
    <t>Reporting / BI Tool License (As required) (Please specify the licensing policy)</t>
  </si>
  <si>
    <t>RDBMS License (As required)         (Please specify the details and licensing policyin the Technical Proposal)</t>
  </si>
  <si>
    <t>Any other item proposed  (If any item quoted under this category, details of the items shall be clearly mentioned in the Technical Proposal )</t>
  </si>
  <si>
    <t>item6</t>
  </si>
  <si>
    <t>Note :   In case the ‘ERP base product licenses’ have access to ESS module automatically, the number of ESS license may be reduced accordingly in the supplied quantity column.</t>
  </si>
  <si>
    <t xml:space="preserve">Group B: Prices for Implementation Services </t>
  </si>
  <si>
    <t>ERP implementation services as per the Scope of Work</t>
  </si>
  <si>
    <t xml:space="preserve">Group C: Prices for Annual Technical Support (ATS) services for ERP Product </t>
  </si>
  <si>
    <t>Year 1</t>
  </si>
  <si>
    <t>Year 2</t>
  </si>
  <si>
    <t>Year 3</t>
  </si>
  <si>
    <r>
      <t xml:space="preserve">PRICE SCHEDULE
</t>
    </r>
    <r>
      <rPr>
        <b/>
        <sz val="11"/>
        <color indexed="10"/>
        <rFont val="Arial"/>
        <family val="2"/>
      </rPr>
      <t>(This BOQ template must not be modified/replaced by the Tenderer and the same should be uploaded after filling the relevent columns, else the Tenderer is liable to be rejected for this tender. Tenderers are allowed to enter the Tenderer Name and Values only )</t>
    </r>
  </si>
  <si>
    <t>Group D: Prices for Application Maintenance Support (AMS) Services for ERP solution</t>
  </si>
  <si>
    <t>Group E: Data Entry and Data Migration Services for ERP Solution</t>
  </si>
  <si>
    <t>Data Entry per record .Record may be a voucher/staff record/inventory record etc</t>
  </si>
  <si>
    <t>Scanning of document  per page</t>
  </si>
  <si>
    <t>Quantity
(No. of Batches)</t>
  </si>
  <si>
    <t>Training on Change Management Strategy and Plan</t>
  </si>
  <si>
    <t>ERP Product / Solution Overview Training</t>
  </si>
  <si>
    <t>Technical Training</t>
  </si>
  <si>
    <t>Functional Training</t>
  </si>
  <si>
    <t>End User Training</t>
  </si>
  <si>
    <t>Change Management Workshops</t>
  </si>
  <si>
    <t>Business intelligence tool training</t>
  </si>
  <si>
    <t>item7</t>
  </si>
  <si>
    <t>Group G : Asset and Material Codification</t>
  </si>
  <si>
    <t>Asset and Material Codification</t>
  </si>
  <si>
    <t>Break-up of Group B</t>
  </si>
  <si>
    <t>Note: 
           -This is for information purpose only. Tenderer can modify this sheet (if required) as per their requirement.
           - It is mandatory for the Tenderer to provide data in this sheet.
          -  These rates will be used as reference point if additional support is required in the future.</t>
  </si>
  <si>
    <t>Sl. No</t>
  </si>
  <si>
    <t>Description</t>
  </si>
  <si>
    <t>Currency</t>
  </si>
  <si>
    <t>Total Effort 
(in man-months)</t>
  </si>
  <si>
    <t>Rate</t>
  </si>
  <si>
    <t>Tax</t>
  </si>
  <si>
    <t>Total Amount</t>
  </si>
  <si>
    <t>Project Manager</t>
  </si>
  <si>
    <t xml:space="preserve">Functional Lead </t>
  </si>
  <si>
    <t>Lead Programmer</t>
  </si>
  <si>
    <t>Database/ System Administrator</t>
  </si>
  <si>
    <t xml:space="preserve">Infrastructure 
Lead </t>
  </si>
  <si>
    <t>Functional Team Member</t>
  </si>
  <si>
    <t>Programmer</t>
  </si>
  <si>
    <t>Any other Resources</t>
  </si>
  <si>
    <t>Any other item</t>
  </si>
  <si>
    <t>Any Other Item</t>
  </si>
  <si>
    <t>Total</t>
  </si>
  <si>
    <t>Letter of Tender - Financial Part</t>
  </si>
  <si>
    <t>Tender Inviting Authority</t>
  </si>
  <si>
    <t xml:space="preserve">Name of Work </t>
  </si>
  <si>
    <t>Tender Number</t>
  </si>
  <si>
    <t>To:</t>
  </si>
  <si>
    <t>CHIEF GNERAL MANAGER(PP&amp;D), Assam Electricity Grid Corporation Limited, 1stFloor, Bijulee Bhawan, Paltan Bazar, Guwahati, Assam</t>
  </si>
  <si>
    <r>
      <t>(a)</t>
    </r>
    <r>
      <rPr>
        <sz val="7"/>
        <color indexed="8"/>
        <rFont val="Times New Roman"/>
        <family val="1"/>
      </rPr>
      <t>  </t>
    </r>
    <r>
      <rPr>
        <sz val="11"/>
        <color indexed="8"/>
        <rFont val="Times New Roman"/>
        <family val="1"/>
      </rPr>
      <t xml:space="preserve">  </t>
    </r>
    <r>
      <rPr>
        <b/>
        <sz val="11"/>
        <color indexed="8"/>
        <rFont val="Times New Roman"/>
        <family val="1"/>
      </rPr>
      <t>Tender Validity Period:</t>
    </r>
    <r>
      <rPr>
        <sz val="11"/>
        <color indexed="8"/>
        <rFont val="Times New Roman"/>
        <family val="1"/>
      </rPr>
      <t xml:space="preserve"> Our Tender shall be valid for the period specified in TDS ITT 19.1 (as amended if applicable) from the date fixed for the Tender submission deadline (specified in TDS ITT 23.1 (as amended if applicable), and it shall remain binding upon us and may be accepted at any time before the expiration of that period;</t>
    </r>
  </si>
  <si>
    <r>
      <t xml:space="preserve">(b) </t>
    </r>
    <r>
      <rPr>
        <b/>
        <sz val="10"/>
        <color indexed="8"/>
        <rFont val="Times New Roman"/>
        <family val="1"/>
      </rPr>
      <t>Tender Price:</t>
    </r>
    <r>
      <rPr>
        <sz val="10"/>
        <color indexed="8"/>
        <rFont val="Times New Roman"/>
        <family val="1"/>
      </rPr>
      <t xml:space="preserve"> The total price of our Tender, excluding any discounts offered is: </t>
    </r>
  </si>
  <si>
    <r>
      <t xml:space="preserve">(c) </t>
    </r>
    <r>
      <rPr>
        <b/>
        <sz val="10"/>
        <color indexed="8"/>
        <rFont val="Times New Roman"/>
        <family val="1"/>
      </rPr>
      <t xml:space="preserve">Discounts: </t>
    </r>
    <r>
      <rPr>
        <sz val="10"/>
        <color indexed="8"/>
        <rFont val="Times New Roman"/>
        <family val="1"/>
      </rPr>
      <t xml:space="preserve">The discounts offered and the methodology for their application are: </t>
    </r>
  </si>
  <si>
    <r>
      <t>(i) The discounts offered are: [</t>
    </r>
    <r>
      <rPr>
        <i/>
        <sz val="11"/>
        <color indexed="8"/>
        <rFont val="Times New Roman"/>
        <family val="1"/>
      </rPr>
      <t>Specify in in percentage and provides details of each discount offered</t>
    </r>
    <r>
      <rPr>
        <sz val="11"/>
        <color indexed="8"/>
        <rFont val="Times New Roman"/>
        <family val="1"/>
      </rPr>
      <t>.]</t>
    </r>
  </si>
  <si>
    <r>
      <t>(ii) The exact method of calculations to determine the net price after application of discounts is shown below: [</t>
    </r>
    <r>
      <rPr>
        <i/>
        <sz val="11"/>
        <color indexed="8"/>
        <rFont val="Times New Roman"/>
        <family val="1"/>
      </rPr>
      <t>Specify in detail the method that shall be used to apply the discounts</t>
    </r>
    <r>
      <rPr>
        <sz val="11"/>
        <color indexed="8"/>
        <rFont val="Times New Roman"/>
        <family val="1"/>
      </rPr>
      <t>];</t>
    </r>
  </si>
  <si>
    <r>
      <t xml:space="preserve"> (d) </t>
    </r>
    <r>
      <rPr>
        <b/>
        <sz val="11"/>
        <color indexed="8"/>
        <rFont val="Times New Roman"/>
        <family val="1"/>
      </rPr>
      <t>Commissions, gratuities and fees:</t>
    </r>
    <r>
      <rPr>
        <sz val="11"/>
        <color indexed="8"/>
        <rFont val="Times New Roman"/>
        <family val="1"/>
      </rPr>
      <t xml:space="preserve"> We have paid, or will pay the following commissions, gratuities, or fees with respect to the Tender process or execution of the Contract: [</t>
    </r>
    <r>
      <rPr>
        <i/>
        <sz val="11"/>
        <color indexed="8"/>
        <rFont val="Times New Roman"/>
        <family val="1"/>
      </rPr>
      <t>insert complete name of each Recipient, its full address, the reason for which each commission or gratuity was paid and the amount and currency of each such commission or gratuity</t>
    </r>
    <r>
      <rPr>
        <sz val="11"/>
        <color indexed="8"/>
        <rFont val="Times New Roman"/>
        <family val="1"/>
      </rPr>
      <t>]</t>
    </r>
  </si>
  <si>
    <t>Name of Recipient</t>
  </si>
  <si>
    <t>Address</t>
  </si>
  <si>
    <t>Reason</t>
  </si>
  <si>
    <t>Amount</t>
  </si>
  <si>
    <t>(if none has been paid or is to be paid, indicate "none')</t>
  </si>
  <si>
    <t>Name of the Tenderer: *[insert complete name of person signing the Tender]</t>
  </si>
  <si>
    <t>Name of the person duly authorized to sign the Tender on behalf of the Tenderer: **[insert complete name of person duly authorized to sign the Tender]</t>
  </si>
  <si>
    <t>Title of the person signing the Tender: [insert complete title of the person signing the Tender]</t>
  </si>
  <si>
    <r>
      <rPr>
        <b/>
        <u val="single"/>
        <sz val="11"/>
        <rFont val="Arial"/>
        <family val="2"/>
      </rPr>
      <t xml:space="preserve">PRICE SCHEDULE
</t>
    </r>
    <r>
      <rPr>
        <b/>
        <sz val="11"/>
        <color indexed="10"/>
        <rFont val="Arial"/>
        <family val="2"/>
      </rPr>
      <t>(This BOQ template must not be modified/replaced by the Tenderer and the same should be uploaded after filling the relevent columns, else the Tenderer liable to be rejected for this tender. Tenderers are allowed to enter the Tenderer Name and Values only )</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</si>
  <si>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</si>
  <si>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Group A</t>
  </si>
  <si>
    <t>Group B</t>
  </si>
  <si>
    <t>Group E</t>
  </si>
  <si>
    <t>Group F</t>
  </si>
  <si>
    <t>Group G</t>
  </si>
  <si>
    <t xml:space="preserve">TOTAL AMOUNT, 
</t>
  </si>
  <si>
    <t xml:space="preserve">TOTAL AMOUNT
</t>
  </si>
  <si>
    <t xml:space="preserve">Supply and Installation Cost Summary </t>
  </si>
  <si>
    <r>
      <rPr>
        <b/>
        <u val="single"/>
        <sz val="11"/>
        <rFont val="Arial"/>
        <family val="2"/>
      </rPr>
      <t xml:space="preserve">PRICE SCHEDULE
</t>
    </r>
    <r>
      <rPr>
        <b/>
        <sz val="11"/>
        <color indexed="10"/>
        <rFont val="Arial"/>
        <family val="2"/>
      </rPr>
      <t xml:space="preserve">
(This BOQ template must not be modified/replaced by the Tenderer and the same should be uploaded after filling the relevent columns, else the Tenderer is liable to be rejected for this tender. Tenderers are allowed to enter the Tenderer Name and Values only )</t>
    </r>
  </si>
  <si>
    <t>Group C</t>
  </si>
  <si>
    <t>Group D</t>
  </si>
  <si>
    <t xml:space="preserve">Recurrent Cost Summary </t>
  </si>
  <si>
    <r>
      <t xml:space="preserve">Total Tax (14+15)
</t>
    </r>
    <r>
      <rPr>
        <b/>
        <sz val="11"/>
        <color indexed="10"/>
        <rFont val="Arial"/>
        <family val="2"/>
      </rPr>
      <t>Rs.      P</t>
    </r>
  </si>
  <si>
    <r>
      <t xml:space="preserve">Total tax (14+15)  in
</t>
    </r>
    <r>
      <rPr>
        <b/>
        <sz val="11"/>
        <color indexed="10"/>
        <rFont val="Arial"/>
        <family val="2"/>
      </rPr>
      <t>Rs.      P</t>
    </r>
  </si>
  <si>
    <t>Total Tax</t>
  </si>
  <si>
    <t>Name of Work: Procurement of Supply, Configuration, Integration, Installation, Implementation &amp; Support of ERP Software (hereafter ERP System) for AEGCL, Assam, India.</t>
  </si>
  <si>
    <t>Contract No:  AEGCL/AIIB/ERP/PACKAGE – N1/38              dated. 13/01/2021</t>
  </si>
  <si>
    <t>Tender Inviting Authority: Project Director (AIIB), AEGCL.</t>
  </si>
  <si>
    <t>Project Director (AIIB), AEGCL.</t>
  </si>
  <si>
    <t>Procurement of Supply, Configuration, Integration, Installation, Implementation &amp; Support of ERP Software (hereafter ERP System) for AEGCL, Assam, India.</t>
  </si>
  <si>
    <t>AEGCL/AIIB/ERP/PACKAGE – N1/38              dated. 13/01/2021</t>
  </si>
  <si>
    <t>TOTAL AMOUNT without Tax</t>
  </si>
  <si>
    <r>
      <t xml:space="preserve">TOTAL TAXES
</t>
    </r>
    <r>
      <rPr>
        <b/>
        <sz val="11"/>
        <color indexed="10"/>
        <rFont val="Arial"/>
        <family val="2"/>
      </rPr>
      <t>Rs.      P</t>
    </r>
  </si>
  <si>
    <t>USD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</si>
</sst>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9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7"/>
      <color indexed="8"/>
      <name val="Times New Roman"/>
      <family val="1"/>
    </font>
    <font>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sz val="16"/>
      <color indexed="10"/>
      <name val="Calibri"/>
      <family val="2"/>
    </font>
    <font>
      <u val="single"/>
      <sz val="10"/>
      <color indexed="8"/>
      <name val="Times New Roman"/>
      <family val="1"/>
    </font>
    <font>
      <b/>
      <u val="single"/>
      <sz val="16"/>
      <color indexed="10"/>
      <name val="Arial"/>
      <family val="2"/>
    </font>
    <font>
      <b/>
      <sz val="16"/>
      <color indexed="8"/>
      <name val="Times New Roman"/>
      <family val="1"/>
    </font>
    <font>
      <i/>
      <sz val="10"/>
      <color indexed="8"/>
      <name val="Times New Roman"/>
      <family val="1"/>
    </font>
    <font>
      <b/>
      <sz val="14"/>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theme="1"/>
      <name val="Arial"/>
      <family val="2"/>
    </font>
    <font>
      <b/>
      <sz val="16"/>
      <color rgb="FFFF0000"/>
      <name val="Calibri"/>
      <family val="2"/>
    </font>
    <font>
      <sz val="11"/>
      <color theme="1"/>
      <name val="Times New Roman"/>
      <family val="1"/>
    </font>
    <font>
      <b/>
      <sz val="11"/>
      <color theme="1"/>
      <name val="Times New Roman"/>
      <family val="1"/>
    </font>
    <font>
      <sz val="10"/>
      <color theme="1"/>
      <name val="Times New Roman"/>
      <family val="1"/>
    </font>
    <font>
      <u val="single"/>
      <sz val="10"/>
      <color theme="1"/>
      <name val="Times New Roman"/>
      <family val="1"/>
    </font>
    <font>
      <b/>
      <u val="single"/>
      <sz val="16"/>
      <color rgb="FFFF0000"/>
      <name val="Arial"/>
      <family val="2"/>
    </font>
    <font>
      <i/>
      <sz val="10"/>
      <color theme="1"/>
      <name val="Times New Roman"/>
      <family val="1"/>
    </font>
    <font>
      <b/>
      <sz val="16"/>
      <color theme="1"/>
      <name val="Times New Roman"/>
      <family val="1"/>
    </font>
    <font>
      <b/>
      <sz val="14"/>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CCFFFF"/>
        <bgColor indexed="64"/>
      </patternFill>
    </fill>
    <fill>
      <patternFill patternType="solid">
        <fgColor theme="0"/>
        <bgColor indexed="64"/>
      </patternFill>
    </fill>
    <fill>
      <patternFill patternType="solid">
        <fgColor rgb="FFCCECFF"/>
        <bgColor indexed="64"/>
      </patternFill>
    </fill>
    <fill>
      <patternFill patternType="solid">
        <fgColor theme="0" tint="-0.3499799966812134"/>
        <bgColor indexed="64"/>
      </patternFill>
    </fill>
    <fill>
      <patternFill patternType="solid">
        <fgColor rgb="FFCC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right style="thin"/>
      <top style="thin"/>
      <bottom style="thin"/>
    </border>
    <border>
      <left>
        <color indexed="63"/>
      </left>
      <right>
        <color indexed="63"/>
      </right>
      <top>
        <color indexed="63"/>
      </top>
      <bottom style="thin"/>
    </border>
    <border>
      <left style="thin"/>
      <right/>
      <top>
        <color indexed="63"/>
      </top>
      <bottom/>
    </border>
    <border>
      <left style="medium"/>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75">
    <xf numFmtId="0" fontId="0" fillId="0" borderId="0" xfId="0" applyFont="1" applyAlignment="1">
      <alignment/>
    </xf>
    <xf numFmtId="0" fontId="3" fillId="0" borderId="0" xfId="57" applyNumberFormat="1" applyFont="1" applyFill="1" applyBorder="1" applyAlignment="1">
      <alignment vertical="center"/>
      <protection/>
    </xf>
    <xf numFmtId="0" fontId="73" fillId="0" borderId="0" xfId="57" applyNumberFormat="1" applyFont="1" applyFill="1" applyBorder="1" applyAlignment="1" applyProtection="1">
      <alignment vertical="center"/>
      <protection locked="0"/>
    </xf>
    <xf numFmtId="0" fontId="7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7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7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7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7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73" fillId="0" borderId="0" xfId="57" applyNumberFormat="1" applyFont="1" applyFill="1" applyAlignment="1" applyProtection="1">
      <alignment vertical="top"/>
      <protection/>
    </xf>
    <xf numFmtId="0" fontId="0" fillId="0" borderId="0" xfId="57" applyNumberFormat="1" applyFill="1">
      <alignment/>
      <protection/>
    </xf>
    <xf numFmtId="0" fontId="76" fillId="0" borderId="0" xfId="57" applyNumberFormat="1" applyFont="1" applyFill="1">
      <alignment/>
      <protection/>
    </xf>
    <xf numFmtId="0" fontId="77"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3" fillId="0" borderId="11" xfId="60" applyNumberFormat="1" applyFont="1" applyFill="1" applyBorder="1" applyAlignment="1">
      <alignment horizontal="center" vertical="top"/>
      <protection/>
    </xf>
    <xf numFmtId="0" fontId="78" fillId="0" borderId="11" xfId="60" applyNumberFormat="1" applyFont="1" applyFill="1" applyBorder="1" applyAlignment="1">
      <alignment horizontal="left" wrapText="1" readingOrder="1"/>
      <protection/>
    </xf>
    <xf numFmtId="172" fontId="3" fillId="0" borderId="11" xfId="60" applyNumberFormat="1" applyFont="1" applyFill="1" applyBorder="1" applyAlignment="1">
      <alignment vertical="top"/>
      <protection/>
    </xf>
    <xf numFmtId="0" fontId="3" fillId="0" borderId="11" xfId="60" applyNumberFormat="1" applyFont="1" applyFill="1" applyBorder="1" applyAlignment="1">
      <alignment vertical="top"/>
      <protection/>
    </xf>
    <xf numFmtId="172" fontId="2" fillId="0" borderId="14" xfId="60" applyNumberFormat="1" applyFont="1" applyFill="1" applyBorder="1" applyAlignment="1">
      <alignment horizontal="right"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6" fillId="0" borderId="16" xfId="60" applyNumberFormat="1" applyFont="1" applyFill="1" applyBorder="1" applyAlignment="1">
      <alignment vertical="top"/>
      <protection/>
    </xf>
    <xf numFmtId="0" fontId="3" fillId="0" borderId="16" xfId="60" applyNumberFormat="1" applyFont="1" applyFill="1" applyBorder="1" applyAlignment="1">
      <alignment vertical="top"/>
      <protection/>
    </xf>
    <xf numFmtId="172" fontId="6" fillId="0" borderId="11" xfId="60" applyNumberFormat="1" applyFont="1" applyFill="1" applyBorder="1" applyAlignment="1">
      <alignment vertical="top"/>
      <protection/>
    </xf>
    <xf numFmtId="0" fontId="2" fillId="0" borderId="16"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9" fillId="33" borderId="10" xfId="60" applyNumberFormat="1" applyFont="1" applyFill="1" applyBorder="1" applyAlignment="1" applyProtection="1">
      <alignment vertical="center" wrapText="1"/>
      <protection locked="0"/>
    </xf>
    <xf numFmtId="0" fontId="75"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6" fillId="0" borderId="17" xfId="60" applyNumberFormat="1" applyFont="1" applyFill="1" applyBorder="1" applyAlignment="1">
      <alignment horizontal="right" vertical="top"/>
      <protection/>
    </xf>
    <xf numFmtId="0" fontId="3" fillId="0" borderId="10" xfId="60" applyNumberFormat="1" applyFont="1" applyFill="1" applyBorder="1" applyAlignment="1">
      <alignment vertical="top" wrapText="1"/>
      <protection/>
    </xf>
    <xf numFmtId="0" fontId="11" fillId="0" borderId="0" xfId="60"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60" applyNumberFormat="1" applyFont="1" applyFill="1" applyBorder="1" applyAlignment="1">
      <alignment horizontal="center" vertical="top" wrapText="1"/>
      <protection/>
    </xf>
    <xf numFmtId="0" fontId="80" fillId="34" borderId="10" xfId="60" applyNumberFormat="1" applyFont="1" applyFill="1" applyBorder="1" applyAlignment="1">
      <alignment horizontal="center" vertical="top" wrapText="1"/>
      <protection/>
    </xf>
    <xf numFmtId="0" fontId="80" fillId="34" borderId="10" xfId="60"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81" fillId="33" borderId="10" xfId="66" applyNumberFormat="1" applyFont="1" applyFill="1" applyBorder="1" applyAlignment="1">
      <alignment horizontal="center" vertical="center"/>
    </xf>
    <xf numFmtId="0" fontId="82" fillId="0" borderId="18" xfId="60" applyNumberFormat="1" applyFont="1" applyFill="1" applyBorder="1" applyAlignment="1">
      <alignment horizontal="right" vertical="top"/>
      <protection/>
    </xf>
    <xf numFmtId="2" fontId="2" fillId="33" borderId="19" xfId="57" applyNumberFormat="1" applyFont="1" applyFill="1" applyBorder="1" applyAlignment="1" applyProtection="1">
      <alignment horizontal="right" vertical="top"/>
      <protection locked="0"/>
    </xf>
    <xf numFmtId="0" fontId="3" fillId="0" borderId="0" xfId="57" applyFont="1" applyAlignment="1">
      <alignment vertical="center"/>
      <protection/>
    </xf>
    <xf numFmtId="0" fontId="73" fillId="0" borderId="0" xfId="57" applyFont="1" applyAlignment="1" applyProtection="1">
      <alignment vertical="center"/>
      <protection locked="0"/>
    </xf>
    <xf numFmtId="0" fontId="73" fillId="0" borderId="0" xfId="57" applyFont="1" applyAlignment="1">
      <alignment vertical="center"/>
      <protection/>
    </xf>
    <xf numFmtId="0" fontId="77" fillId="0" borderId="0" xfId="61" applyFont="1" applyAlignment="1">
      <alignment horizontal="center" vertical="center"/>
      <protection/>
    </xf>
    <xf numFmtId="0" fontId="2" fillId="0" borderId="0" xfId="57" applyFont="1" applyAlignment="1">
      <alignment vertical="center"/>
      <protection/>
    </xf>
    <xf numFmtId="0" fontId="4" fillId="0" borderId="0" xfId="57" applyFont="1" applyAlignment="1">
      <alignment horizontal="left"/>
      <protection/>
    </xf>
    <xf numFmtId="0" fontId="74" fillId="0" borderId="0" xfId="57" applyFont="1" applyAlignment="1">
      <alignment horizontal="left"/>
      <protection/>
    </xf>
    <xf numFmtId="0" fontId="2" fillId="0" borderId="13" xfId="61" applyFont="1" applyBorder="1" applyAlignment="1">
      <alignment horizontal="left" vertical="top" wrapText="1"/>
      <protection/>
    </xf>
    <xf numFmtId="0" fontId="3" fillId="0" borderId="0" xfId="57" applyFont="1" applyAlignment="1" applyProtection="1">
      <alignment vertical="center"/>
      <protection locked="0"/>
    </xf>
    <xf numFmtId="0" fontId="2" fillId="0" borderId="10" xfId="57" applyFont="1" applyBorder="1" applyAlignment="1">
      <alignment horizontal="center" vertical="top" wrapText="1"/>
      <protection/>
    </xf>
    <xf numFmtId="0" fontId="3" fillId="0" borderId="0" xfId="57" applyFont="1">
      <alignment/>
      <protection/>
    </xf>
    <xf numFmtId="0" fontId="73" fillId="0" borderId="0" xfId="57" applyFont="1">
      <alignment/>
      <protection/>
    </xf>
    <xf numFmtId="0" fontId="2" fillId="34" borderId="10" xfId="57" applyFont="1" applyFill="1" applyBorder="1" applyAlignment="1">
      <alignment horizontal="center" vertical="top" wrapText="1"/>
      <protection/>
    </xf>
    <xf numFmtId="0" fontId="2" fillId="34" borderId="12" xfId="61" applyFont="1" applyFill="1" applyBorder="1" applyAlignment="1">
      <alignment horizontal="center" vertical="top" wrapText="1"/>
      <protection/>
    </xf>
    <xf numFmtId="0" fontId="80" fillId="34" borderId="10" xfId="61" applyFont="1" applyFill="1" applyBorder="1" applyAlignment="1">
      <alignment horizontal="center" vertical="top" wrapText="1"/>
      <protection/>
    </xf>
    <xf numFmtId="0" fontId="80" fillId="34" borderId="10" xfId="61" applyFont="1" applyFill="1" applyBorder="1" applyAlignment="1">
      <alignment vertical="top" wrapText="1"/>
      <protection/>
    </xf>
    <xf numFmtId="0" fontId="2" fillId="0" borderId="11" xfId="57" applyFont="1" applyBorder="1" applyAlignment="1">
      <alignment horizontal="center" vertical="top" wrapText="1"/>
      <protection/>
    </xf>
    <xf numFmtId="0" fontId="2" fillId="35" borderId="11" xfId="57" applyFont="1" applyFill="1" applyBorder="1" applyAlignment="1">
      <alignment horizontal="center" vertical="top" wrapText="1"/>
      <protection/>
    </xf>
    <xf numFmtId="0" fontId="3" fillId="0" borderId="11" xfId="61" applyFont="1" applyBorder="1" applyAlignment="1">
      <alignment horizontal="center" vertical="top"/>
      <protection/>
    </xf>
    <xf numFmtId="0" fontId="2" fillId="0" borderId="11" xfId="61" applyFont="1" applyBorder="1" applyAlignment="1">
      <alignment vertical="top" wrapText="1"/>
      <protection/>
    </xf>
    <xf numFmtId="0" fontId="78" fillId="0" borderId="11" xfId="61" applyFont="1" applyBorder="1" applyAlignment="1">
      <alignment horizontal="left" wrapText="1" readingOrder="1"/>
      <protection/>
    </xf>
    <xf numFmtId="172" fontId="3" fillId="0" borderId="11" xfId="61" applyNumberFormat="1" applyFont="1" applyBorder="1" applyAlignment="1">
      <alignment vertical="top"/>
      <protection/>
    </xf>
    <xf numFmtId="0" fontId="3" fillId="0" borderId="11" xfId="57" applyFont="1" applyBorder="1" applyAlignment="1">
      <alignment horizontal="left" vertical="top"/>
      <protection/>
    </xf>
    <xf numFmtId="0" fontId="2" fillId="0" borderId="11" xfId="57" applyFont="1" applyBorder="1" applyAlignment="1">
      <alignment horizontal="right" vertical="top"/>
      <protection/>
    </xf>
    <xf numFmtId="0" fontId="3" fillId="0" borderId="11" xfId="61" applyFont="1" applyBorder="1" applyAlignment="1">
      <alignment vertical="top"/>
      <protection/>
    </xf>
    <xf numFmtId="0" fontId="3" fillId="0" borderId="11" xfId="57" applyFont="1" applyBorder="1" applyAlignment="1">
      <alignment vertical="top"/>
      <protection/>
    </xf>
    <xf numFmtId="0" fontId="2" fillId="0" borderId="11" xfId="57" applyFont="1" applyBorder="1" applyAlignment="1" applyProtection="1">
      <alignment horizontal="left" vertical="top"/>
      <protection locked="0"/>
    </xf>
    <xf numFmtId="0" fontId="2" fillId="0" borderId="19" xfId="57" applyFont="1" applyBorder="1" applyAlignment="1" applyProtection="1">
      <alignment horizontal="right" vertical="top"/>
      <protection locked="0"/>
    </xf>
    <xf numFmtId="0" fontId="2" fillId="0" borderId="11" xfId="57" applyFont="1" applyBorder="1" applyAlignment="1" applyProtection="1">
      <alignment horizontal="right" vertical="top"/>
      <protection locked="0"/>
    </xf>
    <xf numFmtId="0" fontId="2" fillId="0" borderId="20" xfId="57" applyFont="1" applyBorder="1" applyAlignment="1" applyProtection="1">
      <alignment horizontal="center" vertical="top" wrapText="1"/>
      <protection locked="0"/>
    </xf>
    <xf numFmtId="0" fontId="2" fillId="0" borderId="11" xfId="57" applyFont="1" applyBorder="1" applyAlignment="1" applyProtection="1">
      <alignment horizontal="center" vertical="top" wrapText="1"/>
      <protection locked="0"/>
    </xf>
    <xf numFmtId="172" fontId="2" fillId="0" borderId="14" xfId="61" applyNumberFormat="1" applyFont="1" applyBorder="1" applyAlignment="1">
      <alignment horizontal="right" vertical="top"/>
      <protection/>
    </xf>
    <xf numFmtId="0" fontId="3" fillId="0" borderId="11" xfId="61" applyFont="1" applyBorder="1" applyAlignment="1">
      <alignment vertical="top" wrapText="1"/>
      <protection/>
    </xf>
    <xf numFmtId="0" fontId="3" fillId="0" borderId="0" xfId="57" applyFont="1" applyAlignment="1">
      <alignment vertical="top"/>
      <protection/>
    </xf>
    <xf numFmtId="0" fontId="73" fillId="0" borderId="0" xfId="57" applyFont="1" applyAlignment="1">
      <alignment vertical="top"/>
      <protection/>
    </xf>
    <xf numFmtId="0" fontId="83" fillId="0" borderId="11" xfId="0" applyFont="1" applyBorder="1" applyAlignment="1">
      <alignment/>
    </xf>
    <xf numFmtId="2" fontId="2" fillId="33" borderId="19" xfId="57" applyNumberFormat="1" applyFont="1" applyFill="1" applyBorder="1" applyAlignment="1" applyProtection="1">
      <alignment horizontal="center" vertical="center"/>
      <protection locked="0"/>
    </xf>
    <xf numFmtId="0" fontId="2" fillId="0" borderId="11" xfId="57" applyFont="1" applyBorder="1" applyAlignment="1" applyProtection="1">
      <alignment horizontal="left" vertical="top"/>
      <protection/>
    </xf>
    <xf numFmtId="0" fontId="2" fillId="36" borderId="11" xfId="57" applyFont="1" applyFill="1" applyBorder="1" applyAlignment="1" applyProtection="1">
      <alignment horizontal="center" vertical="center"/>
      <protection locked="0"/>
    </xf>
    <xf numFmtId="0" fontId="2" fillId="0" borderId="10" xfId="57" applyFont="1" applyBorder="1" applyAlignment="1" applyProtection="1">
      <alignment horizontal="center" vertical="top" wrapText="1"/>
      <protection locked="0"/>
    </xf>
    <xf numFmtId="2" fontId="2" fillId="0" borderId="14" xfId="61" applyNumberFormat="1" applyFont="1" applyBorder="1" applyAlignment="1">
      <alignment horizontal="center" vertical="center"/>
      <protection/>
    </xf>
    <xf numFmtId="2" fontId="2" fillId="0" borderId="14" xfId="59" applyNumberFormat="1" applyFont="1" applyBorder="1" applyAlignment="1">
      <alignment horizontal="center" vertical="center"/>
      <protection/>
    </xf>
    <xf numFmtId="0" fontId="83" fillId="0" borderId="11" xfId="0" applyFont="1" applyBorder="1" applyAlignment="1">
      <alignment vertical="top"/>
    </xf>
    <xf numFmtId="0" fontId="83" fillId="0" borderId="11" xfId="0" applyFont="1" applyBorder="1" applyAlignment="1">
      <alignment vertical="top" wrapText="1"/>
    </xf>
    <xf numFmtId="0" fontId="2" fillId="0" borderId="11" xfId="61" applyFont="1" applyBorder="1" applyAlignment="1">
      <alignment horizontal="left" vertical="top"/>
      <protection/>
    </xf>
    <xf numFmtId="0" fontId="2" fillId="0" borderId="13" xfId="61" applyFont="1" applyBorder="1" applyAlignment="1">
      <alignment horizontal="left" vertical="top"/>
      <protection/>
    </xf>
    <xf numFmtId="0" fontId="3" fillId="0" borderId="12" xfId="61" applyFont="1" applyBorder="1" applyAlignment="1">
      <alignment vertical="top"/>
      <protection/>
    </xf>
    <xf numFmtId="0" fontId="3" fillId="0" borderId="15" xfId="61" applyFont="1" applyBorder="1" applyAlignment="1">
      <alignment vertical="top"/>
      <protection/>
    </xf>
    <xf numFmtId="0" fontId="6" fillId="0" borderId="16" xfId="61" applyFont="1" applyBorder="1" applyAlignment="1">
      <alignment vertical="top"/>
      <protection/>
    </xf>
    <xf numFmtId="0" fontId="3" fillId="0" borderId="16" xfId="61" applyFont="1" applyBorder="1" applyAlignment="1">
      <alignment vertical="top"/>
      <protection/>
    </xf>
    <xf numFmtId="2" fontId="6" fillId="0" borderId="11" xfId="61" applyNumberFormat="1" applyFont="1" applyBorder="1" applyAlignment="1">
      <alignment horizontal="center" vertical="center"/>
      <protection/>
    </xf>
    <xf numFmtId="0" fontId="2" fillId="0" borderId="16" xfId="61" applyFont="1" applyBorder="1" applyAlignment="1">
      <alignment horizontal="left" vertical="top"/>
      <protection/>
    </xf>
    <xf numFmtId="0" fontId="75" fillId="0" borderId="12" xfId="57" applyFont="1" applyBorder="1" applyAlignment="1">
      <alignment vertical="top"/>
      <protection/>
    </xf>
    <xf numFmtId="0" fontId="14" fillId="0" borderId="10" xfId="61" applyFont="1" applyBorder="1" applyAlignment="1" applyProtection="1">
      <alignment vertical="center" wrapText="1"/>
      <protection locked="0"/>
    </xf>
    <xf numFmtId="0" fontId="79" fillId="33" borderId="10" xfId="61" applyFont="1" applyFill="1" applyBorder="1" applyAlignment="1" applyProtection="1">
      <alignment vertical="center" wrapText="1"/>
      <protection locked="0"/>
    </xf>
    <xf numFmtId="0" fontId="81" fillId="33" borderId="10" xfId="67" applyNumberFormat="1" applyFont="1" applyFill="1" applyBorder="1" applyAlignment="1">
      <alignment horizontal="center" vertical="center"/>
    </xf>
    <xf numFmtId="0" fontId="75" fillId="0" borderId="10" xfId="61" applyFont="1" applyBorder="1" applyAlignment="1">
      <alignment vertical="top"/>
      <protection/>
    </xf>
    <xf numFmtId="0" fontId="3" fillId="0" borderId="10" xfId="57" applyFont="1" applyBorder="1" applyAlignment="1">
      <alignment vertical="top"/>
      <protection/>
    </xf>
    <xf numFmtId="0" fontId="13" fillId="0" borderId="10" xfId="61" applyFont="1" applyBorder="1" applyAlignment="1" applyProtection="1">
      <alignment vertical="center" wrapText="1"/>
      <protection locked="0"/>
    </xf>
    <xf numFmtId="0" fontId="13" fillId="0" borderId="10" xfId="67" applyNumberFormat="1" applyFont="1" applyBorder="1" applyAlignment="1" applyProtection="1">
      <alignment vertical="center" wrapText="1"/>
      <protection locked="0"/>
    </xf>
    <xf numFmtId="0" fontId="14" fillId="0" borderId="10" xfId="61" applyFont="1" applyBorder="1" applyAlignment="1">
      <alignment vertical="center" wrapText="1"/>
      <protection/>
    </xf>
    <xf numFmtId="0" fontId="82" fillId="0" borderId="18" xfId="61" applyFont="1" applyBorder="1" applyAlignment="1">
      <alignment horizontal="right" vertical="top"/>
      <protection/>
    </xf>
    <xf numFmtId="0" fontId="3" fillId="0" borderId="10" xfId="61" applyFont="1" applyBorder="1" applyAlignment="1">
      <alignment vertical="top" wrapText="1"/>
      <protection/>
    </xf>
    <xf numFmtId="0" fontId="6" fillId="0" borderId="17" xfId="61" applyFont="1" applyBorder="1" applyAlignment="1">
      <alignment horizontal="right" vertical="top"/>
      <protection/>
    </xf>
    <xf numFmtId="0" fontId="0" fillId="0" borderId="0" xfId="57">
      <alignment/>
      <protection/>
    </xf>
    <xf numFmtId="0" fontId="84" fillId="0" borderId="0" xfId="57" applyFont="1" applyAlignment="1">
      <alignment/>
      <protection/>
    </xf>
    <xf numFmtId="0" fontId="76" fillId="0" borderId="0" xfId="57" applyFont="1">
      <alignment/>
      <protection/>
    </xf>
    <xf numFmtId="0" fontId="11" fillId="0" borderId="0" xfId="61">
      <alignment/>
      <protection/>
    </xf>
    <xf numFmtId="0" fontId="5" fillId="37" borderId="0" xfId="57" applyFont="1" applyFill="1" applyAlignment="1">
      <alignment vertical="center" wrapText="1"/>
      <protection/>
    </xf>
    <xf numFmtId="0" fontId="0" fillId="37" borderId="0" xfId="0" applyFill="1" applyAlignment="1">
      <alignment/>
    </xf>
    <xf numFmtId="0" fontId="4" fillId="37" borderId="0" xfId="57" applyFont="1" applyFill="1" applyAlignment="1">
      <alignment horizontal="left"/>
      <protection/>
    </xf>
    <xf numFmtId="0" fontId="74" fillId="37" borderId="0" xfId="57" applyFont="1" applyFill="1" applyAlignment="1">
      <alignment horizontal="left"/>
      <protection/>
    </xf>
    <xf numFmtId="0" fontId="2" fillId="37" borderId="0" xfId="61" applyFont="1" applyFill="1" applyBorder="1" applyAlignment="1" applyProtection="1">
      <alignment vertical="top"/>
      <protection/>
    </xf>
    <xf numFmtId="0" fontId="3" fillId="37" borderId="0" xfId="57" applyFont="1" applyFill="1" applyBorder="1" applyAlignment="1" applyProtection="1">
      <alignment vertical="center"/>
      <protection locked="0"/>
    </xf>
    <xf numFmtId="0" fontId="73" fillId="37" borderId="0" xfId="57" applyFont="1" applyFill="1" applyBorder="1" applyAlignment="1" applyProtection="1">
      <alignment vertical="center"/>
      <protection locked="0"/>
    </xf>
    <xf numFmtId="0" fontId="71" fillId="37" borderId="11" xfId="0" applyFont="1" applyFill="1" applyBorder="1" applyAlignment="1">
      <alignment horizontal="center" vertical="center"/>
    </xf>
    <xf numFmtId="0" fontId="71" fillId="37" borderId="11" xfId="0" applyFont="1" applyFill="1" applyBorder="1" applyAlignment="1">
      <alignment horizontal="center" vertical="center" wrapText="1"/>
    </xf>
    <xf numFmtId="0" fontId="0" fillId="37" borderId="11" xfId="0" applyFill="1" applyBorder="1" applyAlignment="1">
      <alignment/>
    </xf>
    <xf numFmtId="0" fontId="0" fillId="38" borderId="11" xfId="0" applyFill="1" applyBorder="1" applyAlignment="1">
      <alignment/>
    </xf>
    <xf numFmtId="0" fontId="0" fillId="37" borderId="11" xfId="0" applyFill="1" applyBorder="1" applyAlignment="1">
      <alignment wrapText="1"/>
    </xf>
    <xf numFmtId="0" fontId="85" fillId="37" borderId="0" xfId="0" applyFont="1" applyFill="1" applyAlignment="1">
      <alignment/>
    </xf>
    <xf numFmtId="0" fontId="86" fillId="37" borderId="11" xfId="0" applyFont="1" applyFill="1" applyBorder="1" applyAlignment="1">
      <alignment horizontal="left" wrapText="1"/>
    </xf>
    <xf numFmtId="0" fontId="87" fillId="37" borderId="11" xfId="0" applyFont="1" applyFill="1" applyBorder="1" applyAlignment="1">
      <alignment horizontal="left" vertical="center"/>
    </xf>
    <xf numFmtId="0" fontId="87" fillId="37" borderId="16" xfId="0" applyFont="1" applyFill="1" applyBorder="1" applyAlignment="1">
      <alignment vertical="center" wrapText="1"/>
    </xf>
    <xf numFmtId="0" fontId="85" fillId="37" borderId="11" xfId="0" applyFont="1" applyFill="1" applyBorder="1" applyAlignment="1">
      <alignment wrapText="1"/>
    </xf>
    <xf numFmtId="0" fontId="85" fillId="37" borderId="11" xfId="0" applyFont="1" applyFill="1" applyBorder="1" applyAlignment="1">
      <alignment vertical="top" wrapText="1"/>
    </xf>
    <xf numFmtId="0" fontId="87" fillId="37" borderId="21" xfId="0" applyFont="1" applyFill="1" applyBorder="1" applyAlignment="1">
      <alignment horizontal="justify" vertical="center"/>
    </xf>
    <xf numFmtId="0" fontId="85" fillId="37" borderId="22" xfId="0" applyFont="1" applyFill="1" applyBorder="1" applyAlignment="1">
      <alignment/>
    </xf>
    <xf numFmtId="0" fontId="87" fillId="37" borderId="21" xfId="0" applyFont="1" applyFill="1" applyBorder="1" applyAlignment="1">
      <alignment horizontal="center" vertical="center" wrapText="1"/>
    </xf>
    <xf numFmtId="0" fontId="87" fillId="37" borderId="0" xfId="0" applyFont="1" applyFill="1" applyAlignment="1">
      <alignment horizontal="center" vertical="center" wrapText="1"/>
    </xf>
    <xf numFmtId="0" fontId="88" fillId="36" borderId="23" xfId="0" applyFont="1" applyFill="1" applyBorder="1" applyAlignment="1" applyProtection="1">
      <alignment vertical="top" wrapText="1"/>
      <protection locked="0"/>
    </xf>
    <xf numFmtId="0" fontId="88" fillId="36" borderId="11" xfId="0" applyFont="1" applyFill="1" applyBorder="1" applyAlignment="1" applyProtection="1">
      <alignment vertical="top" wrapText="1"/>
      <protection locked="0"/>
    </xf>
    <xf numFmtId="0" fontId="87" fillId="36" borderId="23" xfId="0" applyFont="1" applyFill="1" applyBorder="1" applyAlignment="1" applyProtection="1">
      <alignment horizontal="justify" vertical="center"/>
      <protection locked="0"/>
    </xf>
    <xf numFmtId="0" fontId="85" fillId="36" borderId="11" xfId="0" applyFont="1" applyFill="1" applyBorder="1" applyAlignment="1" applyProtection="1">
      <alignment/>
      <protection locked="0"/>
    </xf>
    <xf numFmtId="0" fontId="87" fillId="37" borderId="11" xfId="0" applyFont="1" applyFill="1" applyBorder="1" applyAlignment="1">
      <alignment horizontal="left" vertical="center" wrapText="1"/>
    </xf>
    <xf numFmtId="0" fontId="2" fillId="0" borderId="11" xfId="57" applyNumberFormat="1" applyFont="1" applyFill="1" applyBorder="1" applyAlignment="1" applyProtection="1">
      <alignment horizontal="left" vertical="top"/>
      <protection/>
    </xf>
    <xf numFmtId="0" fontId="2" fillId="39" borderId="11" xfId="57" applyFont="1" applyFill="1" applyBorder="1" applyAlignment="1" applyProtection="1">
      <alignment horizontal="center" vertical="center"/>
      <protection/>
    </xf>
    <xf numFmtId="172" fontId="2" fillId="0" borderId="14" xfId="59" applyNumberFormat="1" applyFont="1" applyFill="1" applyBorder="1" applyAlignment="1">
      <alignment horizontal="right" vertical="top"/>
      <protection/>
    </xf>
    <xf numFmtId="0" fontId="2" fillId="0" borderId="11" xfId="57" applyFont="1" applyBorder="1" applyAlignment="1" applyProtection="1">
      <alignment horizontal="center" vertical="top" wrapText="1"/>
      <protection/>
    </xf>
    <xf numFmtId="0" fontId="3" fillId="0" borderId="11" xfId="57" applyFont="1" applyBorder="1" applyAlignment="1" applyProtection="1">
      <alignment horizontal="center" vertical="top"/>
      <protection/>
    </xf>
    <xf numFmtId="0" fontId="2" fillId="0" borderId="20" xfId="57" applyFont="1" applyBorder="1" applyAlignment="1" applyProtection="1">
      <alignment horizontal="center" vertical="top" wrapText="1"/>
      <protection/>
    </xf>
    <xf numFmtId="0" fontId="2" fillId="0" borderId="10" xfId="57" applyFont="1" applyBorder="1" applyAlignment="1" applyProtection="1">
      <alignment horizontal="center" vertical="top" wrapText="1"/>
      <protection/>
    </xf>
    <xf numFmtId="0" fontId="2" fillId="36" borderId="13" xfId="57" applyFont="1" applyFill="1" applyBorder="1" applyAlignment="1" applyProtection="1">
      <alignment horizontal="center" vertical="center"/>
      <protection locked="0"/>
    </xf>
    <xf numFmtId="0" fontId="2" fillId="0" borderId="24" xfId="57" applyFont="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172" fontId="2" fillId="0" borderId="14" xfId="60" applyNumberFormat="1" applyFont="1" applyFill="1" applyBorder="1" applyAlignment="1" applyProtection="1">
      <alignment horizontal="right" vertical="top"/>
      <protection/>
    </xf>
    <xf numFmtId="172" fontId="2" fillId="0" borderId="14" xfId="58" applyNumberFormat="1" applyFont="1" applyFill="1" applyBorder="1" applyAlignment="1" applyProtection="1">
      <alignment horizontal="right" vertical="top"/>
      <protection/>
    </xf>
    <xf numFmtId="0" fontId="3" fillId="0" borderId="11" xfId="60" applyNumberFormat="1" applyFont="1" applyFill="1" applyBorder="1" applyAlignment="1" applyProtection="1">
      <alignment vertical="top" wrapText="1"/>
      <protection/>
    </xf>
    <xf numFmtId="0" fontId="2" fillId="39" borderId="11" xfId="57" applyNumberFormat="1" applyFont="1" applyFill="1" applyBorder="1" applyAlignment="1">
      <alignment horizontal="center" vertical="top" wrapText="1"/>
      <protection/>
    </xf>
    <xf numFmtId="2" fontId="2" fillId="39" borderId="11" xfId="57" applyNumberFormat="1" applyFont="1" applyFill="1" applyBorder="1" applyAlignment="1" applyProtection="1">
      <alignment horizontal="right" vertical="top"/>
      <protection/>
    </xf>
    <xf numFmtId="0" fontId="2" fillId="39" borderId="11" xfId="57" applyNumberFormat="1" applyFont="1" applyFill="1" applyBorder="1" applyAlignment="1" applyProtection="1">
      <alignment horizontal="right" vertical="top"/>
      <protection/>
    </xf>
    <xf numFmtId="0" fontId="2" fillId="39" borderId="11" xfId="57" applyNumberFormat="1" applyFont="1" applyFill="1" applyBorder="1" applyAlignment="1" applyProtection="1">
      <alignment horizontal="center" vertical="top" wrapText="1"/>
      <protection/>
    </xf>
    <xf numFmtId="2" fontId="2" fillId="39" borderId="11" xfId="57" applyNumberFormat="1" applyFont="1" applyFill="1" applyBorder="1" applyAlignment="1" applyProtection="1">
      <alignment horizontal="center" vertical="top" wrapText="1"/>
      <protection/>
    </xf>
    <xf numFmtId="0" fontId="2" fillId="0" borderId="25" xfId="60" applyNumberFormat="1" applyFont="1" applyFill="1" applyBorder="1" applyAlignment="1">
      <alignment horizontal="left" vertical="top"/>
      <protection/>
    </xf>
    <xf numFmtId="0" fontId="75" fillId="0" borderId="26" xfId="57" applyNumberFormat="1" applyFont="1" applyFill="1" applyBorder="1" applyAlignment="1" applyProtection="1">
      <alignment vertical="top"/>
      <protection/>
    </xf>
    <xf numFmtId="0" fontId="14" fillId="0" borderId="20" xfId="60" applyNumberFormat="1" applyFont="1" applyFill="1" applyBorder="1" applyAlignment="1" applyProtection="1">
      <alignment vertical="center" wrapText="1"/>
      <protection locked="0"/>
    </xf>
    <xf numFmtId="0" fontId="79" fillId="33" borderId="20" xfId="60" applyNumberFormat="1" applyFont="1" applyFill="1" applyBorder="1" applyAlignment="1" applyProtection="1">
      <alignment vertical="center" wrapText="1"/>
      <protection locked="0"/>
    </xf>
    <xf numFmtId="0" fontId="81" fillId="33" borderId="20" xfId="66" applyNumberFormat="1" applyFont="1" applyFill="1" applyBorder="1" applyAlignment="1">
      <alignment horizontal="center" vertical="center"/>
    </xf>
    <xf numFmtId="0" fontId="75" fillId="0" borderId="20" xfId="60" applyNumberFormat="1" applyFont="1" applyFill="1" applyBorder="1" applyAlignment="1">
      <alignment vertical="top"/>
      <protection/>
    </xf>
    <xf numFmtId="0" fontId="3" fillId="0" borderId="20" xfId="57" applyNumberFormat="1" applyFont="1" applyFill="1" applyBorder="1" applyAlignment="1" applyProtection="1">
      <alignment vertical="top"/>
      <protection/>
    </xf>
    <xf numFmtId="0" fontId="13" fillId="0" borderId="20" xfId="60" applyNumberFormat="1" applyFont="1" applyFill="1" applyBorder="1" applyAlignment="1" applyProtection="1">
      <alignment vertical="center" wrapText="1"/>
      <protection locked="0"/>
    </xf>
    <xf numFmtId="0" fontId="13" fillId="0" borderId="20" xfId="66" applyNumberFormat="1" applyFont="1" applyFill="1" applyBorder="1" applyAlignment="1" applyProtection="1">
      <alignment vertical="center" wrapText="1"/>
      <protection locked="0"/>
    </xf>
    <xf numFmtId="0" fontId="14" fillId="0" borderId="20" xfId="60" applyNumberFormat="1" applyFont="1" applyFill="1" applyBorder="1" applyAlignment="1" applyProtection="1">
      <alignment vertical="center" wrapText="1"/>
      <protection/>
    </xf>
    <xf numFmtId="0" fontId="3" fillId="0" borderId="13" xfId="60" applyNumberFormat="1" applyFont="1" applyFill="1" applyBorder="1" applyAlignment="1">
      <alignment vertical="top"/>
      <protection/>
    </xf>
    <xf numFmtId="0" fontId="3" fillId="0" borderId="16" xfId="57" applyNumberFormat="1" applyFont="1" applyFill="1" applyBorder="1" applyAlignment="1">
      <alignment vertical="top"/>
      <protection/>
    </xf>
    <xf numFmtId="0" fontId="86" fillId="37" borderId="11" xfId="0" applyFont="1" applyFill="1" applyBorder="1" applyAlignment="1">
      <alignment/>
    </xf>
    <xf numFmtId="0" fontId="86" fillId="37" borderId="0" xfId="0" applyFont="1" applyFill="1" applyAlignment="1">
      <alignment vertical="top"/>
    </xf>
    <xf numFmtId="172" fontId="3" fillId="0" borderId="11" xfId="61" applyNumberFormat="1" applyFont="1" applyBorder="1" applyAlignment="1" applyProtection="1">
      <alignment vertical="top"/>
      <protection/>
    </xf>
    <xf numFmtId="0" fontId="3" fillId="0" borderId="11" xfId="57" applyFont="1" applyBorder="1" applyAlignment="1" applyProtection="1">
      <alignment horizontal="left" vertical="top"/>
      <protection/>
    </xf>
    <xf numFmtId="0" fontId="2" fillId="0" borderId="11" xfId="57" applyFont="1" applyBorder="1" applyAlignment="1" applyProtection="1">
      <alignment horizontal="right" vertical="top"/>
      <protection/>
    </xf>
    <xf numFmtId="0" fontId="3" fillId="0" borderId="11" xfId="61" applyFont="1" applyBorder="1" applyAlignment="1" applyProtection="1">
      <alignment vertical="top"/>
      <protection/>
    </xf>
    <xf numFmtId="0" fontId="3" fillId="0" borderId="11" xfId="57" applyFont="1" applyBorder="1" applyAlignment="1" applyProtection="1">
      <alignment vertical="top"/>
      <protection/>
    </xf>
    <xf numFmtId="0" fontId="2" fillId="0" borderId="19" xfId="57" applyFont="1" applyBorder="1" applyAlignment="1" applyProtection="1">
      <alignment horizontal="right" vertical="top"/>
      <protection/>
    </xf>
    <xf numFmtId="172" fontId="2" fillId="0" borderId="14" xfId="61" applyNumberFormat="1" applyFont="1" applyBorder="1" applyAlignment="1" applyProtection="1">
      <alignment horizontal="right" vertical="top"/>
      <protection/>
    </xf>
    <xf numFmtId="0" fontId="3" fillId="0" borderId="11" xfId="61" applyFont="1" applyBorder="1" applyAlignment="1" applyProtection="1">
      <alignment vertical="top" wrapText="1"/>
      <protection/>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6" xfId="60" applyNumberFormat="1" applyFont="1" applyFill="1" applyBorder="1" applyAlignment="1">
      <alignment horizontal="center" vertical="top" wrapText="1"/>
      <protection/>
    </xf>
    <xf numFmtId="0" fontId="6" fillId="0" borderId="24" xfId="60" applyNumberFormat="1" applyFont="1" applyFill="1" applyBorder="1" applyAlignment="1">
      <alignment horizontal="center" vertical="top" wrapText="1"/>
      <protection/>
    </xf>
    <xf numFmtId="0" fontId="89"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74" fillId="0" borderId="25"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2" borderId="16" xfId="60" applyNumberFormat="1" applyFont="1" applyFill="1" applyBorder="1" applyAlignment="1" applyProtection="1">
      <alignment horizontal="left" vertical="top"/>
      <protection locked="0"/>
    </xf>
    <xf numFmtId="0" fontId="2" fillId="2" borderId="24" xfId="60" applyNumberFormat="1" applyFont="1" applyFill="1" applyBorder="1" applyAlignment="1" applyProtection="1">
      <alignment horizontal="left" vertical="top"/>
      <protection locked="0"/>
    </xf>
    <xf numFmtId="0" fontId="90" fillId="37" borderId="27" xfId="0" applyFont="1" applyFill="1" applyBorder="1" applyAlignment="1">
      <alignment horizontal="center" vertical="center"/>
    </xf>
    <xf numFmtId="0" fontId="90" fillId="37" borderId="15" xfId="0" applyFont="1" applyFill="1" applyBorder="1" applyAlignment="1">
      <alignment horizontal="center" vertical="center"/>
    </xf>
    <xf numFmtId="0" fontId="85" fillId="36" borderId="11" xfId="0" applyFont="1" applyFill="1" applyBorder="1" applyAlignment="1" applyProtection="1">
      <alignment horizontal="left" vertical="top"/>
      <protection/>
    </xf>
    <xf numFmtId="0" fontId="85" fillId="36" borderId="14" xfId="0" applyFont="1" applyFill="1" applyBorder="1" applyAlignment="1" applyProtection="1">
      <alignment horizontal="left" vertical="top"/>
      <protection/>
    </xf>
    <xf numFmtId="0" fontId="85" fillId="36" borderId="11" xfId="0" applyFont="1" applyFill="1" applyBorder="1" applyAlignment="1" applyProtection="1">
      <alignment horizontal="left" vertical="top"/>
      <protection locked="0"/>
    </xf>
    <xf numFmtId="0" fontId="85" fillId="36" borderId="14" xfId="0" applyFont="1" applyFill="1" applyBorder="1" applyAlignment="1" applyProtection="1">
      <alignment horizontal="left" vertical="top"/>
      <protection locked="0"/>
    </xf>
    <xf numFmtId="0" fontId="87" fillId="37" borderId="13" xfId="0" applyFont="1" applyFill="1" applyBorder="1" applyAlignment="1">
      <alignment horizontal="left" vertical="center" wrapText="1"/>
    </xf>
    <xf numFmtId="0" fontId="87" fillId="37" borderId="16" xfId="0" applyFont="1" applyFill="1" applyBorder="1" applyAlignment="1">
      <alignment horizontal="left" vertical="center" wrapText="1"/>
    </xf>
    <xf numFmtId="0" fontId="87" fillId="40" borderId="16" xfId="0" applyFont="1" applyFill="1" applyBorder="1" applyAlignment="1" applyProtection="1">
      <alignment horizontal="center" vertical="center" wrapText="1"/>
      <protection locked="0"/>
    </xf>
    <xf numFmtId="0" fontId="87" fillId="40" borderId="24" xfId="0" applyFont="1" applyFill="1" applyBorder="1" applyAlignment="1" applyProtection="1">
      <alignment horizontal="center" vertical="center" wrapText="1"/>
      <protection locked="0"/>
    </xf>
    <xf numFmtId="0" fontId="87" fillId="37" borderId="13" xfId="0" applyFont="1" applyFill="1" applyBorder="1" applyAlignment="1">
      <alignment horizontal="left" vertical="center"/>
    </xf>
    <xf numFmtId="0" fontId="87" fillId="37" borderId="16" xfId="0" applyFont="1" applyFill="1" applyBorder="1" applyAlignment="1">
      <alignment horizontal="left" vertical="center"/>
    </xf>
    <xf numFmtId="0" fontId="87" fillId="37" borderId="24" xfId="0" applyFont="1" applyFill="1" applyBorder="1" applyAlignment="1">
      <alignment horizontal="left" vertical="center"/>
    </xf>
    <xf numFmtId="0" fontId="85" fillId="36" borderId="13" xfId="0" applyFont="1" applyFill="1" applyBorder="1" applyAlignment="1" applyProtection="1">
      <alignment/>
      <protection locked="0"/>
    </xf>
    <xf numFmtId="0" fontId="85" fillId="36" borderId="16" xfId="0" applyFont="1" applyFill="1" applyBorder="1" applyAlignment="1" applyProtection="1">
      <alignment/>
      <protection locked="0"/>
    </xf>
    <xf numFmtId="0" fontId="85" fillId="36" borderId="24" xfId="0" applyFont="1" applyFill="1" applyBorder="1" applyAlignment="1" applyProtection="1">
      <alignment/>
      <protection locked="0"/>
    </xf>
    <xf numFmtId="0" fontId="85" fillId="36" borderId="13" xfId="0" applyFont="1" applyFill="1" applyBorder="1" applyAlignment="1" applyProtection="1">
      <alignment horizontal="left"/>
      <protection locked="0"/>
    </xf>
    <xf numFmtId="0" fontId="85" fillId="36" borderId="16" xfId="0" applyFont="1" applyFill="1" applyBorder="1" applyAlignment="1" applyProtection="1">
      <alignment horizontal="left"/>
      <protection locked="0"/>
    </xf>
    <xf numFmtId="0" fontId="85" fillId="36" borderId="24" xfId="0" applyFont="1" applyFill="1" applyBorder="1" applyAlignment="1" applyProtection="1">
      <alignment horizontal="left"/>
      <protection locked="0"/>
    </xf>
    <xf numFmtId="0" fontId="85" fillId="37" borderId="13" xfId="0" applyFont="1" applyFill="1" applyBorder="1" applyAlignment="1">
      <alignment horizontal="left" vertical="top" wrapText="1"/>
    </xf>
    <xf numFmtId="0" fontId="85" fillId="37" borderId="16" xfId="0" applyFont="1" applyFill="1" applyBorder="1" applyAlignment="1">
      <alignment horizontal="left" vertical="top" wrapText="1"/>
    </xf>
    <xf numFmtId="0" fontId="85" fillId="37" borderId="24" xfId="0" applyFont="1" applyFill="1" applyBorder="1" applyAlignment="1">
      <alignment horizontal="left" vertical="top" wrapText="1"/>
    </xf>
    <xf numFmtId="0" fontId="91" fillId="37" borderId="11" xfId="0" applyFont="1" applyFill="1" applyBorder="1" applyAlignment="1">
      <alignment horizontal="center"/>
    </xf>
    <xf numFmtId="0" fontId="85" fillId="37" borderId="13" xfId="0" applyFont="1" applyFill="1" applyBorder="1" applyAlignment="1">
      <alignment horizontal="left"/>
    </xf>
    <xf numFmtId="0" fontId="85" fillId="37" borderId="16" xfId="0" applyFont="1" applyFill="1" applyBorder="1" applyAlignment="1">
      <alignment horizontal="left"/>
    </xf>
    <xf numFmtId="0" fontId="85" fillId="37" borderId="24" xfId="0" applyFont="1" applyFill="1" applyBorder="1" applyAlignment="1">
      <alignment horizontal="left"/>
    </xf>
    <xf numFmtId="0" fontId="87" fillId="37" borderId="24" xfId="0" applyFont="1" applyFill="1" applyBorder="1" applyAlignment="1">
      <alignment horizontal="left" vertical="center" wrapText="1"/>
    </xf>
    <xf numFmtId="0" fontId="2" fillId="33" borderId="13" xfId="60" applyNumberFormat="1" applyFont="1" applyFill="1" applyBorder="1" applyAlignment="1" applyProtection="1">
      <alignment horizontal="left" vertical="top"/>
      <protection/>
    </xf>
    <xf numFmtId="0" fontId="2" fillId="2" borderId="16" xfId="60" applyNumberFormat="1" applyFont="1" applyFill="1" applyBorder="1" applyAlignment="1" applyProtection="1">
      <alignment horizontal="left" vertical="top"/>
      <protection/>
    </xf>
    <xf numFmtId="0" fontId="2" fillId="2" borderId="24" xfId="60" applyNumberFormat="1" applyFont="1" applyFill="1" applyBorder="1" applyAlignment="1" applyProtection="1">
      <alignment horizontal="left" vertical="top"/>
      <protection/>
    </xf>
    <xf numFmtId="0" fontId="2" fillId="0" borderId="13" xfId="57" applyFont="1" applyBorder="1" applyAlignment="1">
      <alignment horizontal="center" vertical="center" wrapText="1"/>
      <protection/>
    </xf>
    <xf numFmtId="0" fontId="2" fillId="0" borderId="16" xfId="57" applyFont="1" applyBorder="1" applyAlignment="1">
      <alignment horizontal="center" vertical="center" wrapText="1"/>
      <protection/>
    </xf>
    <xf numFmtId="0" fontId="2" fillId="0" borderId="24" xfId="57" applyFont="1" applyBorder="1" applyAlignment="1">
      <alignment horizontal="center" vertical="center" wrapText="1"/>
      <protection/>
    </xf>
    <xf numFmtId="0" fontId="6" fillId="0" borderId="13" xfId="61" applyFont="1" applyBorder="1" applyAlignment="1">
      <alignment horizontal="center" vertical="top" wrapText="1"/>
      <protection/>
    </xf>
    <xf numFmtId="0" fontId="6" fillId="0" borderId="16" xfId="61" applyFont="1" applyBorder="1" applyAlignment="1">
      <alignment horizontal="center" vertical="top" wrapText="1"/>
      <protection/>
    </xf>
    <xf numFmtId="0" fontId="6" fillId="0" borderId="24" xfId="61" applyFont="1" applyBorder="1" applyAlignment="1">
      <alignment horizontal="center" vertical="top" wrapText="1"/>
      <protection/>
    </xf>
    <xf numFmtId="0" fontId="89" fillId="0" borderId="0" xfId="57" applyFont="1" applyAlignment="1">
      <alignment horizontal="center" vertical="top"/>
      <protection/>
    </xf>
    <xf numFmtId="0" fontId="5" fillId="0" borderId="0" xfId="57" applyFont="1" applyAlignment="1">
      <alignment horizontal="left" vertical="center" wrapText="1"/>
      <protection/>
    </xf>
    <xf numFmtId="0" fontId="5" fillId="2" borderId="0" xfId="57" applyFont="1" applyFill="1" applyAlignment="1">
      <alignment horizontal="left" vertical="center" wrapText="1"/>
      <protection/>
    </xf>
    <xf numFmtId="0" fontId="74" fillId="0" borderId="25" xfId="57" applyFont="1" applyBorder="1" applyAlignment="1" applyProtection="1">
      <alignment horizontal="center" wrapText="1"/>
      <protection locked="0"/>
    </xf>
    <xf numFmtId="0" fontId="2" fillId="33" borderId="13" xfId="61" applyFont="1" applyFill="1" applyBorder="1" applyAlignment="1" applyProtection="1">
      <alignment horizontal="left" vertical="top"/>
      <protection/>
    </xf>
    <xf numFmtId="0" fontId="2" fillId="2" borderId="16" xfId="61" applyFont="1" applyFill="1" applyBorder="1" applyAlignment="1" applyProtection="1">
      <alignment horizontal="left" vertical="top"/>
      <protection/>
    </xf>
    <xf numFmtId="0" fontId="2" fillId="2" borderId="24" xfId="61" applyFont="1" applyFill="1" applyBorder="1" applyAlignment="1" applyProtection="1">
      <alignment horizontal="left" vertical="top"/>
      <protection/>
    </xf>
    <xf numFmtId="0" fontId="2" fillId="37" borderId="13" xfId="61" applyFont="1" applyFill="1" applyBorder="1" applyAlignment="1">
      <alignment horizontal="center" vertical="top" wrapText="1"/>
      <protection/>
    </xf>
    <xf numFmtId="0" fontId="2" fillId="37" borderId="24" xfId="61" applyFont="1" applyFill="1" applyBorder="1" applyAlignment="1">
      <alignment horizontal="center" vertical="top" wrapText="1"/>
      <protection/>
    </xf>
    <xf numFmtId="0" fontId="2" fillId="38" borderId="13" xfId="61" applyFont="1" applyFill="1" applyBorder="1" applyAlignment="1" applyProtection="1">
      <alignment horizontal="left" vertical="top"/>
      <protection/>
    </xf>
    <xf numFmtId="0" fontId="2" fillId="38" borderId="16" xfId="61" applyFont="1" applyFill="1" applyBorder="1" applyAlignment="1" applyProtection="1">
      <alignment horizontal="left" vertical="top"/>
      <protection/>
    </xf>
    <xf numFmtId="0" fontId="2" fillId="38" borderId="24" xfId="61" applyFont="1" applyFill="1" applyBorder="1" applyAlignment="1" applyProtection="1">
      <alignment horizontal="left" vertical="top"/>
      <protection/>
    </xf>
    <xf numFmtId="0" fontId="92" fillId="37" borderId="13" xfId="0" applyFont="1" applyFill="1" applyBorder="1" applyAlignment="1">
      <alignment horizontal="center"/>
    </xf>
    <xf numFmtId="0" fontId="92" fillId="37" borderId="16" xfId="0" applyFont="1" applyFill="1" applyBorder="1" applyAlignment="1">
      <alignment horizontal="center"/>
    </xf>
    <xf numFmtId="0" fontId="92" fillId="37" borderId="24" xfId="0" applyFont="1" applyFill="1" applyBorder="1" applyAlignment="1">
      <alignment horizontal="center"/>
    </xf>
    <xf numFmtId="0" fontId="71" fillId="37" borderId="12" xfId="0" applyFont="1" applyFill="1" applyBorder="1" applyAlignment="1">
      <alignment horizontal="left" vertical="center" wrapText="1"/>
    </xf>
    <xf numFmtId="0" fontId="71" fillId="37" borderId="15" xfId="0" applyFont="1" applyFill="1" applyBorder="1" applyAlignment="1">
      <alignment horizontal="left" vertical="center"/>
    </xf>
    <xf numFmtId="0" fontId="71" fillId="37" borderId="17" xfId="0" applyFont="1" applyFill="1" applyBorder="1" applyAlignment="1">
      <alignment horizontal="left" vertical="center"/>
    </xf>
    <xf numFmtId="0" fontId="71" fillId="37" borderId="28" xfId="0" applyFont="1" applyFill="1" applyBorder="1" applyAlignment="1">
      <alignment horizontal="left" vertical="center"/>
    </xf>
    <xf numFmtId="0" fontId="71" fillId="37" borderId="25" xfId="0" applyFont="1" applyFill="1" applyBorder="1" applyAlignment="1">
      <alignment horizontal="left" vertical="center"/>
    </xf>
    <xf numFmtId="0" fontId="71" fillId="37" borderId="29" xfId="0" applyFont="1" applyFill="1" applyBorder="1" applyAlignment="1">
      <alignment horizontal="left" vertical="center"/>
    </xf>
    <xf numFmtId="0" fontId="71" fillId="37" borderId="13" xfId="0" applyFont="1" applyFill="1" applyBorder="1" applyAlignment="1">
      <alignment horizontal="right"/>
    </xf>
    <xf numFmtId="0" fontId="71" fillId="37" borderId="16" xfId="0" applyFont="1" applyFill="1" applyBorder="1" applyAlignment="1">
      <alignment horizontal="right"/>
    </xf>
    <xf numFmtId="0" fontId="71" fillId="37" borderId="24" xfId="0" applyFont="1" applyFill="1" applyBorder="1" applyAlignment="1">
      <alignment horizontal="right"/>
    </xf>
    <xf numFmtId="0" fontId="5" fillId="37" borderId="13" xfId="57" applyFont="1" applyFill="1" applyBorder="1" applyAlignment="1">
      <alignment horizontal="left" vertical="center" wrapText="1"/>
      <protection/>
    </xf>
    <xf numFmtId="0" fontId="5" fillId="37" borderId="16" xfId="57" applyFont="1" applyFill="1" applyBorder="1" applyAlignment="1">
      <alignment horizontal="left" vertical="center" wrapText="1"/>
      <protection/>
    </xf>
    <xf numFmtId="0" fontId="5" fillId="37" borderId="24" xfId="57" applyFont="1" applyFill="1" applyBorder="1" applyAlignment="1">
      <alignment horizontal="left" vertical="center" wrapText="1"/>
      <protection/>
    </xf>
    <xf numFmtId="0" fontId="5" fillId="37" borderId="0" xfId="57" applyFont="1" applyFill="1" applyAlignment="1">
      <alignment horizontal="left" vertical="center" wrapText="1"/>
      <protection/>
    </xf>
    <xf numFmtId="0" fontId="5" fillId="37" borderId="10" xfId="57" applyFont="1" applyFill="1" applyBorder="1" applyAlignment="1">
      <alignment horizontal="left" vertical="center" wrapText="1"/>
      <protection/>
    </xf>
    <xf numFmtId="0" fontId="10"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te" xfId="62"/>
    <cellStyle name="Output" xfId="63"/>
    <cellStyle name="Percent" xfId="64"/>
    <cellStyle name="Percent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2133600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57150</xdr:rowOff>
    </xdr:from>
    <xdr:to>
      <xdr:col>1</xdr:col>
      <xdr:colOff>2133600</xdr:colOff>
      <xdr:row>0</xdr:row>
      <xdr:rowOff>285750</xdr:rowOff>
    </xdr:to>
    <xdr:grpSp>
      <xdr:nvGrpSpPr>
        <xdr:cNvPr id="1" name="Group 1"/>
        <xdr:cNvGrpSpPr>
          <a:grpSpLocks noChangeAspect="1"/>
        </xdr:cNvGrpSpPr>
      </xdr:nvGrpSpPr>
      <xdr:grpSpPr>
        <a:xfrm>
          <a:off x="28575" y="57150"/>
          <a:ext cx="30861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57150</xdr:rowOff>
    </xdr:from>
    <xdr:to>
      <xdr:col>1</xdr:col>
      <xdr:colOff>2133600</xdr:colOff>
      <xdr:row>0</xdr:row>
      <xdr:rowOff>285750</xdr:rowOff>
    </xdr:to>
    <xdr:grpSp>
      <xdr:nvGrpSpPr>
        <xdr:cNvPr id="1" name="Group 1"/>
        <xdr:cNvGrpSpPr>
          <a:grpSpLocks noChangeAspect="1"/>
        </xdr:cNvGrpSpPr>
      </xdr:nvGrpSpPr>
      <xdr:grpSpPr>
        <a:xfrm>
          <a:off x="28575" y="57150"/>
          <a:ext cx="30861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57150</xdr:rowOff>
    </xdr:from>
    <xdr:to>
      <xdr:col>1</xdr:col>
      <xdr:colOff>2133600</xdr:colOff>
      <xdr:row>0</xdr:row>
      <xdr:rowOff>285750</xdr:rowOff>
    </xdr:to>
    <xdr:grpSp>
      <xdr:nvGrpSpPr>
        <xdr:cNvPr id="1" name="Group 1"/>
        <xdr:cNvGrpSpPr>
          <a:grpSpLocks noChangeAspect="1"/>
        </xdr:cNvGrpSpPr>
      </xdr:nvGrpSpPr>
      <xdr:grpSpPr>
        <a:xfrm>
          <a:off x="28575" y="57150"/>
          <a:ext cx="30861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57150</xdr:rowOff>
    </xdr:from>
    <xdr:to>
      <xdr:col>1</xdr:col>
      <xdr:colOff>2133600</xdr:colOff>
      <xdr:row>0</xdr:row>
      <xdr:rowOff>285750</xdr:rowOff>
    </xdr:to>
    <xdr:grpSp>
      <xdr:nvGrpSpPr>
        <xdr:cNvPr id="1" name="Group 1"/>
        <xdr:cNvGrpSpPr>
          <a:grpSpLocks noChangeAspect="1"/>
        </xdr:cNvGrpSpPr>
      </xdr:nvGrpSpPr>
      <xdr:grpSpPr>
        <a:xfrm>
          <a:off x="28575" y="57150"/>
          <a:ext cx="3086100" cy="22860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57150</xdr:rowOff>
    </xdr:from>
    <xdr:to>
      <xdr:col>1</xdr:col>
      <xdr:colOff>2133600</xdr:colOff>
      <xdr:row>0</xdr:row>
      <xdr:rowOff>285750</xdr:rowOff>
    </xdr:to>
    <xdr:grpSp>
      <xdr:nvGrpSpPr>
        <xdr:cNvPr id="1" name="Group 1"/>
        <xdr:cNvGrpSpPr>
          <a:grpSpLocks noChangeAspect="1"/>
        </xdr:cNvGrpSpPr>
      </xdr:nvGrpSpPr>
      <xdr:grpSpPr>
        <a:xfrm>
          <a:off x="28575" y="57150"/>
          <a:ext cx="3086100" cy="228600"/>
          <a:chOff x="10318750" y="378069"/>
          <a:chExt cx="3122405" cy="2954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57150</xdr:rowOff>
    </xdr:from>
    <xdr:to>
      <xdr:col>1</xdr:col>
      <xdr:colOff>2133600</xdr:colOff>
      <xdr:row>0</xdr:row>
      <xdr:rowOff>285750</xdr:rowOff>
    </xdr:to>
    <xdr:grpSp>
      <xdr:nvGrpSpPr>
        <xdr:cNvPr id="1" name="Group 1"/>
        <xdr:cNvGrpSpPr>
          <a:grpSpLocks noChangeAspect="1"/>
        </xdr:cNvGrpSpPr>
      </xdr:nvGrpSpPr>
      <xdr:grpSpPr>
        <a:xfrm>
          <a:off x="28575" y="57150"/>
          <a:ext cx="3086100" cy="228600"/>
          <a:chOff x="10318750" y="378069"/>
          <a:chExt cx="3122405" cy="29543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57150</xdr:rowOff>
    </xdr:from>
    <xdr:to>
      <xdr:col>1</xdr:col>
      <xdr:colOff>2133600</xdr:colOff>
      <xdr:row>0</xdr:row>
      <xdr:rowOff>285750</xdr:rowOff>
    </xdr:to>
    <xdr:grpSp>
      <xdr:nvGrpSpPr>
        <xdr:cNvPr id="1" name="Group 1"/>
        <xdr:cNvGrpSpPr>
          <a:grpSpLocks noChangeAspect="1"/>
        </xdr:cNvGrpSpPr>
      </xdr:nvGrpSpPr>
      <xdr:grpSpPr>
        <a:xfrm>
          <a:off x="28575" y="57150"/>
          <a:ext cx="3086100" cy="228600"/>
          <a:chOff x="10318750" y="378069"/>
          <a:chExt cx="3122405" cy="295434"/>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57150</xdr:rowOff>
    </xdr:from>
    <xdr:to>
      <xdr:col>1</xdr:col>
      <xdr:colOff>2133600</xdr:colOff>
      <xdr:row>0</xdr:row>
      <xdr:rowOff>285750</xdr:rowOff>
    </xdr:to>
    <xdr:grpSp>
      <xdr:nvGrpSpPr>
        <xdr:cNvPr id="1" name="Group 1"/>
        <xdr:cNvGrpSpPr>
          <a:grpSpLocks noChangeAspect="1"/>
        </xdr:cNvGrpSpPr>
      </xdr:nvGrpSpPr>
      <xdr:grpSpPr>
        <a:xfrm>
          <a:off x="28575" y="57150"/>
          <a:ext cx="3086100" cy="228600"/>
          <a:chOff x="10318750" y="378069"/>
          <a:chExt cx="3122405" cy="295434"/>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57150</xdr:rowOff>
    </xdr:from>
    <xdr:to>
      <xdr:col>1</xdr:col>
      <xdr:colOff>2133600</xdr:colOff>
      <xdr:row>0</xdr:row>
      <xdr:rowOff>285750</xdr:rowOff>
    </xdr:to>
    <xdr:grpSp>
      <xdr:nvGrpSpPr>
        <xdr:cNvPr id="1" name="Group 1"/>
        <xdr:cNvGrpSpPr>
          <a:grpSpLocks noChangeAspect="1"/>
        </xdr:cNvGrpSpPr>
      </xdr:nvGrpSpPr>
      <xdr:grpSpPr>
        <a:xfrm>
          <a:off x="28575" y="57150"/>
          <a:ext cx="30861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P\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HP\Downloads\Users\eProcurement%20Cell\Downloads\V3_BOQ_Multicurrency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HP\Downloads\Users\eProcurement%20Cell\Downloads\V3_BOQ_AllinOne_SourceOld_120920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HP\Downloads\Users\gepadmin\Desktop\BOQ_itemrate_turnke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HP\Downloads\FINALERP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Macros"/>
      <sheetName val="V3_BOQ_Multicurrency_Template"/>
    </sheetNames>
    <definedNames>
      <definedName name="HelpButton"/>
      <definedName name="PrintButton"/>
      <definedName name="ValidateAllSheets"/>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Q1"/>
      <sheetName val="Letter of Tenderer-Fin Part"/>
      <sheetName val="Sup_Ins_Cost"/>
      <sheetName val="Reccurant Cost"/>
      <sheetName val="GroupA"/>
      <sheetName val="GroupB"/>
      <sheetName val="GroupC"/>
      <sheetName val="GroupD"/>
      <sheetName val="GroupE"/>
      <sheetName val="GroupF"/>
      <sheetName val="GroupG"/>
      <sheetName val="Breakup of Group B"/>
      <sheetName val="Macros"/>
      <sheetName val="FINALERPBOQ"/>
    </sheetNames>
    <definedNames>
      <definedName name="HelpButton"/>
      <definedName name="PrintButton"/>
      <definedName name="ValidateAllSheets"/>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75" zoomScaleNormal="75" zoomScalePageLayoutView="0" workbookViewId="0" topLeftCell="A1">
      <selection activeCell="L13" sqref="L13"/>
    </sheetView>
  </sheetViews>
  <sheetFormatPr defaultColWidth="9.140625" defaultRowHeight="15"/>
  <cols>
    <col min="1" max="1" width="14.7109375" style="26" customWidth="1"/>
    <col min="2" max="2" width="59.28125" style="26" customWidth="1"/>
    <col min="3" max="3" width="13.57421875" style="26" hidden="1" customWidth="1"/>
    <col min="4" max="4" width="12.421875" style="26" hidden="1" customWidth="1"/>
    <col min="5" max="5" width="13.421875" style="26" hidden="1" customWidth="1"/>
    <col min="6" max="6" width="15.140625" style="26" hidden="1" customWidth="1"/>
    <col min="7" max="7" width="14.140625" style="26" hidden="1" customWidth="1"/>
    <col min="8" max="8" width="13.8515625" style="26" hidden="1" customWidth="1"/>
    <col min="9" max="10" width="12.140625" style="26" hidden="1" customWidth="1"/>
    <col min="11" max="11" width="19.57421875" style="26" hidden="1" customWidth="1"/>
    <col min="12" max="12" width="14.28125" style="26" customWidth="1"/>
    <col min="13" max="13" width="17.8515625" style="26" hidden="1" customWidth="1"/>
    <col min="14" max="14" width="25.00390625" style="52" customWidth="1"/>
    <col min="15" max="15" width="21.00390625" style="26" customWidth="1"/>
    <col min="16" max="16" width="23.140625" style="26" customWidth="1"/>
    <col min="17" max="17" width="23.00390625" style="26" customWidth="1"/>
    <col min="18" max="19" width="12.28125" style="26" hidden="1" customWidth="1"/>
    <col min="20" max="20" width="19.8515625" style="26" customWidth="1"/>
    <col min="21" max="21" width="24.00390625" style="26" customWidth="1"/>
    <col min="22" max="22" width="20.57421875" style="26" customWidth="1"/>
    <col min="23" max="23" width="13.57421875" style="26" hidden="1" customWidth="1"/>
    <col min="24" max="24" width="11.28125" style="26" hidden="1" customWidth="1"/>
    <col min="25" max="25" width="12.57421875" style="26" hidden="1" customWidth="1"/>
    <col min="26" max="26" width="12.28125" style="26" hidden="1" customWidth="1"/>
    <col min="27" max="51" width="9.140625" style="26" hidden="1" customWidth="1"/>
    <col min="52" max="52" width="10.28125" style="26" hidden="1" customWidth="1"/>
    <col min="53" max="53" width="25.7109375" style="26" customWidth="1"/>
    <col min="54" max="54" width="19.8515625" style="26" customWidth="1"/>
    <col min="55" max="55" width="50.140625" style="26" customWidth="1"/>
    <col min="56" max="238" width="9.140625" style="26" customWidth="1"/>
    <col min="239" max="243" width="9.140625" style="27" customWidth="1"/>
    <col min="244" max="16384" width="9.140625" style="26" customWidth="1"/>
  </cols>
  <sheetData>
    <row r="1" spans="1:243" s="1" customFormat="1" ht="30" customHeight="1">
      <c r="A1" s="202" t="str">
        <f>B2&amp;" BoQ"</f>
        <v>Item Wise BoQ</v>
      </c>
      <c r="B1" s="202"/>
      <c r="C1" s="202"/>
      <c r="D1" s="202"/>
      <c r="E1" s="202"/>
      <c r="F1" s="202"/>
      <c r="G1" s="202"/>
      <c r="H1" s="202"/>
      <c r="I1" s="202"/>
      <c r="J1" s="202"/>
      <c r="K1" s="202"/>
      <c r="L1" s="202"/>
      <c r="O1" s="2"/>
      <c r="P1" s="2"/>
      <c r="Q1" s="3"/>
      <c r="IE1" s="3"/>
      <c r="IF1" s="3"/>
      <c r="IG1" s="3"/>
      <c r="IH1" s="3"/>
      <c r="II1" s="3"/>
    </row>
    <row r="2" spans="1:17" s="1" customFormat="1" ht="25.5" customHeight="1" hidden="1">
      <c r="A2" s="28" t="s">
        <v>3</v>
      </c>
      <c r="B2" s="28" t="s">
        <v>36</v>
      </c>
      <c r="C2" s="28" t="s">
        <v>4</v>
      </c>
      <c r="D2" s="28" t="s">
        <v>43</v>
      </c>
      <c r="E2" s="28" t="s">
        <v>44</v>
      </c>
      <c r="J2" s="4"/>
      <c r="K2" s="4"/>
      <c r="L2" s="4"/>
      <c r="O2" s="2"/>
      <c r="P2" s="2"/>
      <c r="Q2" s="3"/>
    </row>
    <row r="3" spans="1:243" s="1" customFormat="1" ht="30" customHeight="1" hidden="1">
      <c r="A3" s="1" t="s">
        <v>5</v>
      </c>
      <c r="IE3" s="3"/>
      <c r="IF3" s="3"/>
      <c r="IG3" s="3"/>
      <c r="IH3" s="3"/>
      <c r="II3" s="3"/>
    </row>
    <row r="4" spans="1:243" s="5" customFormat="1" ht="30" customHeight="1">
      <c r="A4" s="203" t="s">
        <v>158</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IE4" s="6"/>
      <c r="IF4" s="6"/>
      <c r="IG4" s="6"/>
      <c r="IH4" s="6"/>
      <c r="II4" s="6"/>
    </row>
    <row r="5" spans="1:243" s="5" customFormat="1" ht="30" customHeight="1">
      <c r="A5" s="203" t="s">
        <v>156</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IE5" s="6"/>
      <c r="IF5" s="6"/>
      <c r="IG5" s="6"/>
      <c r="IH5" s="6"/>
      <c r="II5" s="6"/>
    </row>
    <row r="6" spans="1:243" s="5" customFormat="1" ht="30" customHeight="1">
      <c r="A6" s="203" t="s">
        <v>157</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IE6" s="6"/>
      <c r="IF6" s="6"/>
      <c r="IG6" s="6"/>
      <c r="IH6" s="6"/>
      <c r="II6" s="6"/>
    </row>
    <row r="7" spans="1:243" s="5" customFormat="1" ht="29.25" customHeight="1" hidden="1">
      <c r="A7" s="205" t="s">
        <v>6</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IE7" s="6"/>
      <c r="IF7" s="6"/>
      <c r="IG7" s="6"/>
      <c r="IH7" s="6"/>
      <c r="II7" s="6"/>
    </row>
    <row r="8" spans="1:243" s="7" customFormat="1" ht="60.75" customHeight="1">
      <c r="A8" s="29" t="s">
        <v>46</v>
      </c>
      <c r="B8" s="206"/>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8"/>
      <c r="IE8" s="8"/>
      <c r="IF8" s="8"/>
      <c r="IG8" s="8"/>
      <c r="IH8" s="8"/>
      <c r="II8" s="8"/>
    </row>
    <row r="9" spans="1:243" s="9" customFormat="1" ht="61.5" customHeight="1">
      <c r="A9" s="196" t="s">
        <v>7</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8"/>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12" customFormat="1" ht="108" customHeight="1">
      <c r="A11" s="11" t="s">
        <v>0</v>
      </c>
      <c r="B11" s="53" t="s">
        <v>14</v>
      </c>
      <c r="C11" s="53" t="s">
        <v>1</v>
      </c>
      <c r="D11" s="53" t="s">
        <v>15</v>
      </c>
      <c r="E11" s="53" t="s">
        <v>16</v>
      </c>
      <c r="F11" s="53" t="s">
        <v>50</v>
      </c>
      <c r="G11" s="53"/>
      <c r="H11" s="53"/>
      <c r="I11" s="53" t="s">
        <v>17</v>
      </c>
      <c r="J11" s="53" t="s">
        <v>18</v>
      </c>
      <c r="K11" s="53" t="s">
        <v>19</v>
      </c>
      <c r="L11" s="53" t="s">
        <v>20</v>
      </c>
      <c r="M11" s="54" t="s">
        <v>49</v>
      </c>
      <c r="N11" s="53" t="s">
        <v>141</v>
      </c>
      <c r="O11" s="53" t="s">
        <v>142</v>
      </c>
      <c r="P11" s="53" t="s">
        <v>150</v>
      </c>
      <c r="Q11" s="53" t="s">
        <v>151</v>
      </c>
      <c r="R11" s="53" t="s">
        <v>48</v>
      </c>
      <c r="S11" s="53" t="s">
        <v>47</v>
      </c>
      <c r="T11" s="53" t="s">
        <v>143</v>
      </c>
      <c r="U11" s="53" t="s">
        <v>144</v>
      </c>
      <c r="V11" s="53" t="s">
        <v>145</v>
      </c>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162</v>
      </c>
      <c r="BB11" s="55" t="s">
        <v>163</v>
      </c>
      <c r="BC11" s="56" t="s">
        <v>21</v>
      </c>
      <c r="IE11" s="13"/>
      <c r="IF11" s="13"/>
      <c r="IG11" s="13"/>
      <c r="IH11" s="13"/>
      <c r="II11" s="13"/>
    </row>
    <row r="12" spans="1:243" s="12" customFormat="1" ht="15">
      <c r="A12" s="14">
        <v>1</v>
      </c>
      <c r="B12" s="57">
        <v>2</v>
      </c>
      <c r="C12" s="57">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53</v>
      </c>
      <c r="BB12" s="57">
        <v>54</v>
      </c>
      <c r="BC12" s="57">
        <v>55</v>
      </c>
      <c r="IE12" s="13"/>
      <c r="IF12" s="13"/>
      <c r="IG12" s="13"/>
      <c r="IH12" s="13"/>
      <c r="II12" s="13"/>
    </row>
    <row r="13" spans="1:243" s="19" customFormat="1" ht="27.75" customHeight="1">
      <c r="A13" s="30">
        <v>1.01</v>
      </c>
      <c r="B13" s="35" t="s">
        <v>51</v>
      </c>
      <c r="C13" s="31" t="s">
        <v>23</v>
      </c>
      <c r="D13" s="32">
        <v>1</v>
      </c>
      <c r="E13" s="15" t="s">
        <v>25</v>
      </c>
      <c r="F13" s="32"/>
      <c r="G13" s="21"/>
      <c r="H13" s="16"/>
      <c r="I13" s="33" t="s">
        <v>26</v>
      </c>
      <c r="J13" s="17">
        <f>IF(I13="Less(-)",-1,1)</f>
        <v>1</v>
      </c>
      <c r="K13" s="18" t="s">
        <v>45</v>
      </c>
      <c r="L13" s="18" t="s">
        <v>164</v>
      </c>
      <c r="M13" s="60">
        <f>BA13</f>
        <v>0</v>
      </c>
      <c r="N13" s="170">
        <f>IF($L$13="INR",GroupA!BC20,GroupA!BA20)</f>
        <v>0</v>
      </c>
      <c r="O13" s="170">
        <f>IF($L$13="INR",GroupB!BC15,GroupB!BA15)</f>
        <v>0</v>
      </c>
      <c r="P13" s="170">
        <f>IF($L$13="INR",GroupC!BC17,GroupC!BA17)</f>
        <v>0</v>
      </c>
      <c r="Q13" s="170">
        <f>IF($L$13="INR",GroupD!BC17,GroupD!BA17)</f>
        <v>0</v>
      </c>
      <c r="R13" s="171"/>
      <c r="S13" s="172"/>
      <c r="T13" s="173">
        <f>IF($L$13="INR",GroupE!BC16,GroupE!BA16)</f>
        <v>0</v>
      </c>
      <c r="U13" s="173">
        <f>IF($L$13="INR",GroupF!BC21,GroupF!BA21)</f>
        <v>0</v>
      </c>
      <c r="V13" s="173">
        <f>IF($L$13="INR",GroupG!BC15,GroupG!BA15)</f>
        <v>0</v>
      </c>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6">
        <f>N13+O13+P13+Q13+T13+U13+V13</f>
        <v>0</v>
      </c>
      <c r="BB13" s="167">
        <f>ReccurantCost!T13+Sup_Ins_Cost!Z13</f>
        <v>0</v>
      </c>
      <c r="BC13" s="168" t="str">
        <f>SpellNumber123(L13,BA13)</f>
        <v>USD Zero Only</v>
      </c>
      <c r="IE13" s="20">
        <v>1.01</v>
      </c>
      <c r="IF13" s="20" t="s">
        <v>27</v>
      </c>
      <c r="IG13" s="20" t="s">
        <v>23</v>
      </c>
      <c r="IH13" s="20">
        <v>123.223</v>
      </c>
      <c r="II13" s="20" t="s">
        <v>25</v>
      </c>
    </row>
    <row r="14" spans="1:243" s="19" customFormat="1" ht="24.75" customHeight="1">
      <c r="A14" s="36" t="s">
        <v>33</v>
      </c>
      <c r="B14" s="37"/>
      <c r="C14" s="184"/>
      <c r="D14" s="41"/>
      <c r="E14" s="41"/>
      <c r="F14" s="41"/>
      <c r="G14" s="41"/>
      <c r="H14" s="40"/>
      <c r="I14" s="40"/>
      <c r="J14" s="40"/>
      <c r="K14" s="40"/>
      <c r="L14" s="41"/>
      <c r="M14" s="185"/>
      <c r="N14" s="185"/>
      <c r="O14" s="185"/>
      <c r="P14" s="185"/>
      <c r="Q14" s="185"/>
      <c r="R14" s="185"/>
      <c r="S14" s="185"/>
      <c r="T14" s="185"/>
      <c r="U14" s="185"/>
      <c r="V14" s="185"/>
      <c r="BA14" s="42">
        <f>SUM(BA13:BA13)</f>
        <v>0</v>
      </c>
      <c r="BB14" s="42">
        <f>SUM(BB13:BB13)</f>
        <v>0</v>
      </c>
      <c r="BC14" s="35" t="str">
        <f>SpellNumber(L14,BA14)</f>
        <v> Zero Only</v>
      </c>
      <c r="IE14" s="20">
        <v>4</v>
      </c>
      <c r="IF14" s="20" t="s">
        <v>28</v>
      </c>
      <c r="IG14" s="20" t="s">
        <v>32</v>
      </c>
      <c r="IH14" s="20">
        <v>10</v>
      </c>
      <c r="II14" s="20" t="s">
        <v>25</v>
      </c>
    </row>
    <row r="15" spans="1:243" s="24" customFormat="1" ht="54.75" customHeight="1" hidden="1">
      <c r="A15" s="37" t="s">
        <v>42</v>
      </c>
      <c r="B15" s="174"/>
      <c r="C15" s="175"/>
      <c r="D15" s="176"/>
      <c r="E15" s="177" t="s">
        <v>34</v>
      </c>
      <c r="F15" s="178"/>
      <c r="G15" s="179"/>
      <c r="H15" s="180"/>
      <c r="I15" s="180"/>
      <c r="J15" s="180"/>
      <c r="K15" s="181"/>
      <c r="L15" s="182"/>
      <c r="M15" s="183" t="s">
        <v>35</v>
      </c>
      <c r="O15" s="19"/>
      <c r="P15" s="19"/>
      <c r="Q15" s="19"/>
      <c r="R15" s="19"/>
      <c r="S15" s="19"/>
      <c r="BA15" s="59">
        <f>IF(ISBLANK(F15),0,IF(E15="Excess (+)",ROUND(BA14+(BA14*F15),2),IF(E15="Less (-)",ROUND(BA14+(BA14*F15*(-1)),2),0)))</f>
        <v>0</v>
      </c>
      <c r="BB15" s="50">
        <f>ROUND(BA15,0)</f>
        <v>0</v>
      </c>
      <c r="BC15" s="51" t="str">
        <f>SpellNumber(L15,BB15)</f>
        <v> Zero Only</v>
      </c>
      <c r="IE15" s="25"/>
      <c r="IF15" s="25"/>
      <c r="IG15" s="25"/>
      <c r="IH15" s="25"/>
      <c r="II15" s="25"/>
    </row>
    <row r="16" spans="1:243" s="24" customFormat="1" ht="43.5" customHeight="1" hidden="1">
      <c r="A16" s="36" t="s">
        <v>41</v>
      </c>
      <c r="B16" s="36"/>
      <c r="C16" s="199"/>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1"/>
      <c r="IE16" s="25"/>
      <c r="IF16" s="25"/>
      <c r="IG16" s="25"/>
      <c r="IH16" s="25"/>
      <c r="II16" s="25"/>
    </row>
    <row r="17" spans="3:243" s="12" customFormat="1" ht="15">
      <c r="C17" s="26"/>
      <c r="D17" s="26"/>
      <c r="E17" s="26"/>
      <c r="F17" s="26"/>
      <c r="G17" s="26"/>
      <c r="H17" s="26"/>
      <c r="I17" s="26"/>
      <c r="J17" s="26"/>
      <c r="K17" s="26"/>
      <c r="L17" s="26"/>
      <c r="M17" s="26"/>
      <c r="O17" s="26"/>
      <c r="BA17" s="26"/>
      <c r="BC17" s="26"/>
      <c r="IE17" s="13"/>
      <c r="IF17" s="13"/>
      <c r="IG17" s="13"/>
      <c r="IH17" s="13"/>
      <c r="II17" s="13"/>
    </row>
    <row r="18" ht="15"/>
    <row r="19" ht="15"/>
    <row r="20" ht="15"/>
    <row r="21" ht="15"/>
    <row r="22" ht="15"/>
    <row r="23" ht="15"/>
  </sheetData>
  <sheetProtection password="CE28" sheet="1"/>
  <mergeCells count="8">
    <mergeCell ref="A9:BC9"/>
    <mergeCell ref="C16:BC16"/>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
      <formula1>"Partial Conversion, Full Conversion"</formula1>
    </dataValidation>
    <dataValidation type="list" allowBlank="1" showInputMessage="1" showErrorMessage="1" sqref="L13">
      <formula1>"INR,USD,JPY,EUR"</formula1>
    </dataValidation>
    <dataValidation type="decimal" allowBlank="1" showInputMessage="1" showErrorMessage="1" promptTitle="GST Entry" prompt="Please enter the GST in Rupees for this item. " errorTitle="Invaid Entry" error="Only Numeric Values are allowed. " sqref="O13:P13">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10.xml><?xml version="1.0" encoding="utf-8"?>
<worksheet xmlns="http://schemas.openxmlformats.org/spreadsheetml/2006/main" xmlns:r="http://schemas.openxmlformats.org/officeDocument/2006/relationships">
  <sheetPr codeName="Sheet27">
    <tabColor theme="4" tint="-0.4999699890613556"/>
  </sheetPr>
  <dimension ref="A1:IJ24"/>
  <sheetViews>
    <sheetView showGridLines="0" zoomScale="74" zoomScaleNormal="74" zoomScalePageLayoutView="0" workbookViewId="0" topLeftCell="A9">
      <selection activeCell="N19" sqref="N19"/>
    </sheetView>
  </sheetViews>
  <sheetFormatPr defaultColWidth="9.28125" defaultRowHeight="15"/>
  <cols>
    <col min="1" max="1" width="14.7109375" style="125" customWidth="1"/>
    <col min="2" max="2" width="59.28125" style="125" customWidth="1"/>
    <col min="3" max="3" width="16.57421875" style="125" hidden="1" customWidth="1"/>
    <col min="4" max="4" width="12.421875" style="125" customWidth="1"/>
    <col min="5" max="5" width="13.421875" style="125" customWidth="1"/>
    <col min="6" max="6" width="15.28125" style="125" hidden="1" customWidth="1"/>
    <col min="7" max="7" width="14.28125" style="125" hidden="1" customWidth="1"/>
    <col min="8" max="8" width="13.7109375" style="125" hidden="1" customWidth="1"/>
    <col min="9" max="10" width="12.28125" style="125" hidden="1" customWidth="1"/>
    <col min="11" max="11" width="19.57421875" style="125" hidden="1" customWidth="1"/>
    <col min="12" max="12" width="14.28125" style="125" customWidth="1"/>
    <col min="13" max="13" width="25.7109375" style="125" customWidth="1"/>
    <col min="14" max="14" width="23.28125" style="128" customWidth="1"/>
    <col min="15" max="15" width="22.57421875" style="125" customWidth="1"/>
    <col min="16" max="16" width="23.57421875" style="125" customWidth="1"/>
    <col min="17" max="52" width="15.7109375" style="125" hidden="1" customWidth="1"/>
    <col min="53" max="53" width="23.7109375" style="125" customWidth="1"/>
    <col min="54" max="54" width="33.28125" style="125" customWidth="1"/>
    <col min="55" max="55" width="30.28125" style="125" customWidth="1"/>
    <col min="56" max="56" width="50.28125" style="125" customWidth="1"/>
    <col min="57" max="239" width="9.28125" style="125" customWidth="1"/>
    <col min="240" max="244" width="9.28125" style="127" customWidth="1"/>
    <col min="245" max="16384" width="9.28125" style="125" customWidth="1"/>
  </cols>
  <sheetData>
    <row r="1" spans="1:244" s="61" customFormat="1" ht="30" customHeight="1">
      <c r="A1" s="245" t="str">
        <f>B2&amp;" BoQ"</f>
        <v>Item Wise BoQ</v>
      </c>
      <c r="B1" s="245"/>
      <c r="C1" s="245"/>
      <c r="D1" s="245"/>
      <c r="E1" s="245"/>
      <c r="F1" s="245"/>
      <c r="G1" s="245"/>
      <c r="H1" s="245"/>
      <c r="I1" s="245"/>
      <c r="J1" s="245"/>
      <c r="K1" s="245"/>
      <c r="L1" s="245"/>
      <c r="O1" s="62"/>
      <c r="P1" s="62"/>
      <c r="Q1" s="63"/>
      <c r="IF1" s="63"/>
      <c r="IG1" s="63"/>
      <c r="IH1" s="63"/>
      <c r="II1" s="63"/>
      <c r="IJ1" s="63"/>
    </row>
    <row r="2" spans="1:17" s="61" customFormat="1" ht="25.5" customHeight="1" hidden="1">
      <c r="A2" s="64" t="s">
        <v>3</v>
      </c>
      <c r="B2" s="64" t="s">
        <v>36</v>
      </c>
      <c r="C2" s="64" t="s">
        <v>4</v>
      </c>
      <c r="D2" s="64" t="s">
        <v>43</v>
      </c>
      <c r="E2" s="64" t="s">
        <v>44</v>
      </c>
      <c r="J2" s="65"/>
      <c r="K2" s="65"/>
      <c r="L2" s="65"/>
      <c r="O2" s="62"/>
      <c r="P2" s="62"/>
      <c r="Q2" s="63"/>
    </row>
    <row r="3" spans="1:244" s="61" customFormat="1" ht="30" customHeight="1" hidden="1">
      <c r="A3" s="61" t="s">
        <v>5</v>
      </c>
      <c r="IF3" s="63"/>
      <c r="IG3" s="63"/>
      <c r="IH3" s="63"/>
      <c r="II3" s="63"/>
      <c r="IJ3" s="63"/>
    </row>
    <row r="4" spans="1:244" s="66" customFormat="1" ht="30" customHeight="1">
      <c r="A4" s="246" t="str">
        <f>BoQ1!A4</f>
        <v>Tender Inviting Authority: Project Director (AIIB), AEGCL.</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IF4" s="67"/>
      <c r="IG4" s="67"/>
      <c r="IH4" s="67"/>
      <c r="II4" s="67"/>
      <c r="IJ4" s="67"/>
    </row>
    <row r="5" spans="1:244" s="66" customFormat="1" ht="30" customHeight="1">
      <c r="A5" s="246" t="str">
        <f>BoQ1!A5</f>
        <v>Name of Work: Procurement of Supply, Configuration, Integration, Installation, Implementation &amp; Support of ERP Software (hereafter ERP System) for AEGCL, Assam, India.</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IF5" s="67"/>
      <c r="IG5" s="67"/>
      <c r="IH5" s="67"/>
      <c r="II5" s="67"/>
      <c r="IJ5" s="67"/>
    </row>
    <row r="6" spans="1:244" s="66" customFormat="1" ht="30" customHeight="1">
      <c r="A6" s="246" t="str">
        <f>BoQ1!A6</f>
        <v>Contract No:  AEGCL/AIIB/ERP/PACKAGE – N1/38              dated. 13/01/2021</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IF6" s="67"/>
      <c r="IG6" s="67"/>
      <c r="IH6" s="67"/>
      <c r="II6" s="67"/>
      <c r="IJ6" s="67"/>
    </row>
    <row r="7" spans="1:244" s="66" customFormat="1" ht="29.25" customHeight="1" hidden="1">
      <c r="A7" s="248" t="s">
        <v>6</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IF7" s="67"/>
      <c r="IG7" s="67"/>
      <c r="IH7" s="67"/>
      <c r="II7" s="67"/>
      <c r="IJ7" s="67"/>
    </row>
    <row r="8" spans="1:244" s="69" customFormat="1" ht="76.5" customHeight="1">
      <c r="A8" s="68" t="s">
        <v>52</v>
      </c>
      <c r="B8" s="249" t="str">
        <f>IF(ISBLANK(BoQ1!B8),"Please Enter Tenderer Name at B8 cell of BoQ1 Sheet",BoQ1!B8)</f>
        <v>Please Enter Tenderer Name at B8 cell of BoQ1 Sheet</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1"/>
      <c r="IF8" s="62"/>
      <c r="IG8" s="62"/>
      <c r="IH8" s="62"/>
      <c r="II8" s="62"/>
      <c r="IJ8" s="62"/>
    </row>
    <row r="9" spans="1:244" s="61" customFormat="1" ht="61.5" customHeight="1">
      <c r="A9" s="239" t="s">
        <v>53</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1"/>
      <c r="IF9" s="63"/>
      <c r="IG9" s="63"/>
      <c r="IH9" s="63"/>
      <c r="II9" s="63"/>
      <c r="IJ9" s="63"/>
    </row>
    <row r="10" spans="1:244" s="71" customFormat="1" ht="18.75" customHeight="1">
      <c r="A10" s="70" t="s">
        <v>8</v>
      </c>
      <c r="B10" s="70" t="s">
        <v>9</v>
      </c>
      <c r="C10" s="70" t="s">
        <v>9</v>
      </c>
      <c r="D10" s="70" t="s">
        <v>8</v>
      </c>
      <c r="E10" s="70" t="s">
        <v>9</v>
      </c>
      <c r="F10" s="70" t="s">
        <v>10</v>
      </c>
      <c r="G10" s="70" t="s">
        <v>10</v>
      </c>
      <c r="H10" s="70" t="s">
        <v>11</v>
      </c>
      <c r="I10" s="70" t="s">
        <v>9</v>
      </c>
      <c r="J10" s="70" t="s">
        <v>8</v>
      </c>
      <c r="K10" s="70" t="s">
        <v>12</v>
      </c>
      <c r="L10" s="70" t="s">
        <v>9</v>
      </c>
      <c r="M10" s="70" t="s">
        <v>8</v>
      </c>
      <c r="N10" s="70" t="s">
        <v>10</v>
      </c>
      <c r="O10" s="70" t="s">
        <v>10</v>
      </c>
      <c r="P10" s="70" t="s">
        <v>10</v>
      </c>
      <c r="Q10" s="70" t="s">
        <v>10</v>
      </c>
      <c r="R10" s="70" t="s">
        <v>11</v>
      </c>
      <c r="S10" s="70" t="s">
        <v>11</v>
      </c>
      <c r="T10" s="70" t="s">
        <v>10</v>
      </c>
      <c r="U10" s="70" t="s">
        <v>10</v>
      </c>
      <c r="V10" s="70" t="s">
        <v>10</v>
      </c>
      <c r="W10" s="70" t="s">
        <v>10</v>
      </c>
      <c r="X10" s="70" t="s">
        <v>11</v>
      </c>
      <c r="Y10" s="70" t="s">
        <v>11</v>
      </c>
      <c r="Z10" s="70" t="s">
        <v>10</v>
      </c>
      <c r="AA10" s="70" t="s">
        <v>10</v>
      </c>
      <c r="AB10" s="70" t="s">
        <v>10</v>
      </c>
      <c r="AC10" s="70" t="s">
        <v>10</v>
      </c>
      <c r="AD10" s="70" t="s">
        <v>11</v>
      </c>
      <c r="AE10" s="70" t="s">
        <v>11</v>
      </c>
      <c r="AF10" s="70" t="s">
        <v>10</v>
      </c>
      <c r="AG10" s="70" t="s">
        <v>10</v>
      </c>
      <c r="AH10" s="70" t="s">
        <v>10</v>
      </c>
      <c r="AI10" s="70" t="s">
        <v>10</v>
      </c>
      <c r="AJ10" s="70" t="s">
        <v>11</v>
      </c>
      <c r="AK10" s="70" t="s">
        <v>11</v>
      </c>
      <c r="AL10" s="70" t="s">
        <v>10</v>
      </c>
      <c r="AM10" s="70" t="s">
        <v>10</v>
      </c>
      <c r="AN10" s="70" t="s">
        <v>10</v>
      </c>
      <c r="AO10" s="70" t="s">
        <v>10</v>
      </c>
      <c r="AP10" s="70" t="s">
        <v>11</v>
      </c>
      <c r="AQ10" s="70" t="s">
        <v>11</v>
      </c>
      <c r="AR10" s="70" t="s">
        <v>10</v>
      </c>
      <c r="AS10" s="70" t="s">
        <v>10</v>
      </c>
      <c r="AT10" s="70" t="s">
        <v>8</v>
      </c>
      <c r="AU10" s="70" t="s">
        <v>8</v>
      </c>
      <c r="AV10" s="70" t="s">
        <v>11</v>
      </c>
      <c r="AW10" s="70" t="s">
        <v>11</v>
      </c>
      <c r="AX10" s="70" t="s">
        <v>8</v>
      </c>
      <c r="AY10" s="70" t="s">
        <v>8</v>
      </c>
      <c r="AZ10" s="70" t="s">
        <v>13</v>
      </c>
      <c r="BA10" s="70" t="s">
        <v>8</v>
      </c>
      <c r="BB10" s="70" t="s">
        <v>9</v>
      </c>
      <c r="BC10" s="70" t="s">
        <v>8</v>
      </c>
      <c r="BD10" s="70" t="s">
        <v>9</v>
      </c>
      <c r="IF10" s="72"/>
      <c r="IG10" s="72"/>
      <c r="IH10" s="72"/>
      <c r="II10" s="72"/>
      <c r="IJ10" s="72"/>
    </row>
    <row r="11" spans="1:244" s="71" customFormat="1" ht="108" customHeight="1">
      <c r="A11" s="70" t="s">
        <v>0</v>
      </c>
      <c r="B11" s="73" t="s">
        <v>14</v>
      </c>
      <c r="C11" s="73" t="s">
        <v>1</v>
      </c>
      <c r="D11" s="73" t="s">
        <v>88</v>
      </c>
      <c r="E11" s="73" t="s">
        <v>16</v>
      </c>
      <c r="F11" s="73" t="s">
        <v>55</v>
      </c>
      <c r="G11" s="73"/>
      <c r="H11" s="73"/>
      <c r="I11" s="73" t="s">
        <v>17</v>
      </c>
      <c r="J11" s="73" t="s">
        <v>18</v>
      </c>
      <c r="K11" s="73" t="s">
        <v>19</v>
      </c>
      <c r="L11" s="73" t="s">
        <v>20</v>
      </c>
      <c r="M11" s="74" t="s">
        <v>57</v>
      </c>
      <c r="N11" s="73" t="s">
        <v>58</v>
      </c>
      <c r="O11" s="73" t="s">
        <v>59</v>
      </c>
      <c r="P11" s="73" t="s">
        <v>153</v>
      </c>
      <c r="Q11" s="73" t="s">
        <v>60</v>
      </c>
      <c r="R11" s="73" t="s">
        <v>61</v>
      </c>
      <c r="S11" s="73" t="s">
        <v>62</v>
      </c>
      <c r="T11" s="73" t="s">
        <v>63</v>
      </c>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5" t="s">
        <v>64</v>
      </c>
      <c r="BB11" s="76" t="s">
        <v>65</v>
      </c>
      <c r="BC11" s="75" t="s">
        <v>66</v>
      </c>
      <c r="BD11" s="76" t="s">
        <v>67</v>
      </c>
      <c r="IF11" s="72"/>
      <c r="IG11" s="72"/>
      <c r="IH11" s="72"/>
      <c r="II11" s="72"/>
      <c r="IJ11" s="72"/>
    </row>
    <row r="12" spans="1:244" s="71" customFormat="1" ht="15">
      <c r="A12" s="77">
        <v>1</v>
      </c>
      <c r="B12" s="78">
        <v>2</v>
      </c>
      <c r="C12" s="78">
        <v>3</v>
      </c>
      <c r="D12" s="78">
        <v>4</v>
      </c>
      <c r="E12" s="78">
        <v>5</v>
      </c>
      <c r="F12" s="78">
        <v>6</v>
      </c>
      <c r="G12" s="78">
        <v>7</v>
      </c>
      <c r="H12" s="78">
        <v>8</v>
      </c>
      <c r="I12" s="78">
        <v>9</v>
      </c>
      <c r="J12" s="78">
        <v>10</v>
      </c>
      <c r="K12" s="78">
        <v>11</v>
      </c>
      <c r="L12" s="78">
        <v>12</v>
      </c>
      <c r="M12" s="78">
        <v>13</v>
      </c>
      <c r="N12" s="78">
        <v>14</v>
      </c>
      <c r="O12" s="78">
        <v>15</v>
      </c>
      <c r="P12" s="78">
        <v>16</v>
      </c>
      <c r="Q12" s="78">
        <v>17</v>
      </c>
      <c r="R12" s="78">
        <v>18</v>
      </c>
      <c r="S12" s="78">
        <v>19</v>
      </c>
      <c r="T12" s="78">
        <v>20</v>
      </c>
      <c r="U12" s="78">
        <v>21</v>
      </c>
      <c r="V12" s="78">
        <v>22</v>
      </c>
      <c r="W12" s="78">
        <v>23</v>
      </c>
      <c r="X12" s="78">
        <v>24</v>
      </c>
      <c r="Y12" s="78">
        <v>25</v>
      </c>
      <c r="Z12" s="78">
        <v>26</v>
      </c>
      <c r="AA12" s="78">
        <v>27</v>
      </c>
      <c r="AB12" s="78">
        <v>28</v>
      </c>
      <c r="AC12" s="78">
        <v>29</v>
      </c>
      <c r="AD12" s="78">
        <v>30</v>
      </c>
      <c r="AE12" s="78">
        <v>31</v>
      </c>
      <c r="AF12" s="78">
        <v>32</v>
      </c>
      <c r="AG12" s="78">
        <v>33</v>
      </c>
      <c r="AH12" s="78">
        <v>34</v>
      </c>
      <c r="AI12" s="78">
        <v>35</v>
      </c>
      <c r="AJ12" s="78">
        <v>36</v>
      </c>
      <c r="AK12" s="78">
        <v>37</v>
      </c>
      <c r="AL12" s="78">
        <v>38</v>
      </c>
      <c r="AM12" s="78">
        <v>39</v>
      </c>
      <c r="AN12" s="78">
        <v>40</v>
      </c>
      <c r="AO12" s="78">
        <v>41</v>
      </c>
      <c r="AP12" s="78">
        <v>42</v>
      </c>
      <c r="AQ12" s="78">
        <v>43</v>
      </c>
      <c r="AR12" s="78">
        <v>44</v>
      </c>
      <c r="AS12" s="78">
        <v>45</v>
      </c>
      <c r="AT12" s="78">
        <v>46</v>
      </c>
      <c r="AU12" s="78">
        <v>47</v>
      </c>
      <c r="AV12" s="78">
        <v>48</v>
      </c>
      <c r="AW12" s="78">
        <v>49</v>
      </c>
      <c r="AX12" s="78">
        <v>50</v>
      </c>
      <c r="AY12" s="78">
        <v>51</v>
      </c>
      <c r="AZ12" s="78">
        <v>52</v>
      </c>
      <c r="BA12" s="78">
        <v>53</v>
      </c>
      <c r="BB12" s="78">
        <v>55</v>
      </c>
      <c r="BC12" s="78">
        <v>54</v>
      </c>
      <c r="BD12" s="78">
        <v>55</v>
      </c>
      <c r="IF12" s="72"/>
      <c r="IG12" s="72"/>
      <c r="IH12" s="72"/>
      <c r="II12" s="72"/>
      <c r="IJ12" s="72"/>
    </row>
    <row r="13" spans="1:244" s="94" customFormat="1" ht="16.5" customHeight="1">
      <c r="A13" s="79">
        <v>1</v>
      </c>
      <c r="B13" s="80" t="s">
        <v>68</v>
      </c>
      <c r="C13" s="81"/>
      <c r="D13" s="188"/>
      <c r="E13" s="189"/>
      <c r="F13" s="188"/>
      <c r="G13" s="190"/>
      <c r="H13" s="190"/>
      <c r="I13" s="191"/>
      <c r="J13" s="192"/>
      <c r="K13" s="98"/>
      <c r="L13" s="98"/>
      <c r="M13" s="192"/>
      <c r="N13" s="193"/>
      <c r="O13" s="190"/>
      <c r="P13" s="161"/>
      <c r="Q13" s="193"/>
      <c r="R13" s="193"/>
      <c r="S13" s="161"/>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94"/>
      <c r="BB13" s="195"/>
      <c r="BC13" s="194"/>
      <c r="BD13" s="195"/>
      <c r="IF13" s="95">
        <v>1</v>
      </c>
      <c r="IG13" s="95" t="s">
        <v>22</v>
      </c>
      <c r="IH13" s="95" t="s">
        <v>23</v>
      </c>
      <c r="II13" s="95">
        <v>10</v>
      </c>
      <c r="IJ13" s="95" t="s">
        <v>24</v>
      </c>
    </row>
    <row r="14" spans="1:244" s="94" customFormat="1" ht="16.5" customHeight="1">
      <c r="A14" s="79">
        <v>1.01</v>
      </c>
      <c r="B14" s="96" t="s">
        <v>89</v>
      </c>
      <c r="C14" s="81" t="s">
        <v>23</v>
      </c>
      <c r="D14" s="82">
        <v>2</v>
      </c>
      <c r="E14" s="83" t="s">
        <v>25</v>
      </c>
      <c r="F14" s="82">
        <v>55</v>
      </c>
      <c r="G14" s="89"/>
      <c r="H14" s="84"/>
      <c r="I14" s="85" t="s">
        <v>26</v>
      </c>
      <c r="J14" s="86">
        <f aca="true" t="shared" si="0" ref="J14:J20">IF(I14="Less(-)",-1,1)</f>
        <v>1</v>
      </c>
      <c r="K14" s="87" t="s">
        <v>37</v>
      </c>
      <c r="L14" s="98" t="str">
        <f>BoQ1!L13</f>
        <v>USD</v>
      </c>
      <c r="M14" s="97"/>
      <c r="N14" s="99"/>
      <c r="O14" s="99"/>
      <c r="P14" s="162">
        <f aca="true" t="shared" si="1" ref="P14:P20">N14+O14</f>
        <v>0</v>
      </c>
      <c r="Q14" s="89"/>
      <c r="R14" s="89"/>
      <c r="S14" s="100"/>
      <c r="T14" s="91"/>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101">
        <f>IF((L14="INR"),0,M14*D14)</f>
        <v>0</v>
      </c>
      <c r="BB14" s="93" t="str">
        <f aca="true" t="shared" si="2" ref="BB14:BB20">SpellNumber123(L14,BA14)</f>
        <v>USD Zero Only</v>
      </c>
      <c r="BC14" s="102">
        <f aca="true" t="shared" si="3" ref="BC14:BC20">IF((L14="INR"),M14*D14,0)</f>
        <v>0</v>
      </c>
      <c r="BD14" s="93" t="str">
        <f aca="true" t="shared" si="4" ref="BD14:BD21">SpellNumber123("INR",BC14)</f>
        <v>INR Zero Only</v>
      </c>
      <c r="IF14" s="95">
        <v>1.01</v>
      </c>
      <c r="IG14" s="95" t="s">
        <v>27</v>
      </c>
      <c r="IH14" s="95" t="s">
        <v>23</v>
      </c>
      <c r="II14" s="95">
        <v>123.223</v>
      </c>
      <c r="IJ14" s="95" t="s">
        <v>25</v>
      </c>
    </row>
    <row r="15" spans="1:244" s="94" customFormat="1" ht="24.75" customHeight="1">
      <c r="A15" s="79">
        <v>1.02</v>
      </c>
      <c r="B15" s="96" t="s">
        <v>90</v>
      </c>
      <c r="C15" s="81" t="s">
        <v>29</v>
      </c>
      <c r="D15" s="82">
        <v>2</v>
      </c>
      <c r="E15" s="83" t="s">
        <v>25</v>
      </c>
      <c r="F15" s="82">
        <v>65</v>
      </c>
      <c r="G15" s="89"/>
      <c r="H15" s="89"/>
      <c r="I15" s="85" t="s">
        <v>26</v>
      </c>
      <c r="J15" s="86">
        <f t="shared" si="0"/>
        <v>1</v>
      </c>
      <c r="K15" s="87" t="s">
        <v>37</v>
      </c>
      <c r="L15" s="98" t="str">
        <f>BoQ1!L13</f>
        <v>USD</v>
      </c>
      <c r="M15" s="97"/>
      <c r="N15" s="99"/>
      <c r="O15" s="99"/>
      <c r="P15" s="162">
        <f t="shared" si="1"/>
        <v>0</v>
      </c>
      <c r="Q15" s="89"/>
      <c r="R15" s="89"/>
      <c r="S15" s="100"/>
      <c r="T15" s="91"/>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101">
        <f>IF((L15="INR"),0,M15*D15)</f>
        <v>0</v>
      </c>
      <c r="BB15" s="93" t="str">
        <f t="shared" si="2"/>
        <v>USD Zero Only</v>
      </c>
      <c r="BC15" s="102">
        <f t="shared" si="3"/>
        <v>0</v>
      </c>
      <c r="BD15" s="93" t="str">
        <f t="shared" si="4"/>
        <v>INR Zero Only</v>
      </c>
      <c r="IF15" s="95">
        <v>1.02</v>
      </c>
      <c r="IG15" s="95" t="s">
        <v>28</v>
      </c>
      <c r="IH15" s="95" t="s">
        <v>29</v>
      </c>
      <c r="II15" s="95">
        <v>213</v>
      </c>
      <c r="IJ15" s="95" t="s">
        <v>25</v>
      </c>
    </row>
    <row r="16" spans="1:244" s="94" customFormat="1" ht="30" customHeight="1">
      <c r="A16" s="79">
        <v>1.03</v>
      </c>
      <c r="B16" s="96" t="s">
        <v>91</v>
      </c>
      <c r="C16" s="81" t="s">
        <v>30</v>
      </c>
      <c r="D16" s="82">
        <v>3</v>
      </c>
      <c r="E16" s="83" t="s">
        <v>25</v>
      </c>
      <c r="F16" s="82">
        <v>55</v>
      </c>
      <c r="G16" s="89"/>
      <c r="H16" s="84"/>
      <c r="I16" s="85" t="s">
        <v>26</v>
      </c>
      <c r="J16" s="86">
        <f t="shared" si="0"/>
        <v>1</v>
      </c>
      <c r="K16" s="87" t="s">
        <v>37</v>
      </c>
      <c r="L16" s="98" t="str">
        <f>BoQ1!L13</f>
        <v>USD</v>
      </c>
      <c r="M16" s="97"/>
      <c r="N16" s="99"/>
      <c r="O16" s="99"/>
      <c r="P16" s="162">
        <f t="shared" si="1"/>
        <v>0</v>
      </c>
      <c r="Q16" s="89"/>
      <c r="R16" s="89"/>
      <c r="S16" s="100"/>
      <c r="T16" s="91"/>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101">
        <f>IF((L16="INR"),0,M16*D16)</f>
        <v>0</v>
      </c>
      <c r="BB16" s="93" t="str">
        <f t="shared" si="2"/>
        <v>USD Zero Only</v>
      </c>
      <c r="BC16" s="102">
        <f t="shared" si="3"/>
        <v>0</v>
      </c>
      <c r="BD16" s="93" t="str">
        <f t="shared" si="4"/>
        <v>INR Zero Only</v>
      </c>
      <c r="IF16" s="95">
        <v>1.01</v>
      </c>
      <c r="IG16" s="95" t="s">
        <v>27</v>
      </c>
      <c r="IH16" s="95" t="s">
        <v>23</v>
      </c>
      <c r="II16" s="95">
        <v>123.223</v>
      </c>
      <c r="IJ16" s="95" t="s">
        <v>25</v>
      </c>
    </row>
    <row r="17" spans="1:244" s="94" customFormat="1" ht="39" customHeight="1">
      <c r="A17" s="79">
        <v>1.04</v>
      </c>
      <c r="B17" s="96" t="s">
        <v>92</v>
      </c>
      <c r="C17" s="81" t="s">
        <v>31</v>
      </c>
      <c r="D17" s="82">
        <v>8</v>
      </c>
      <c r="E17" s="83" t="s">
        <v>25</v>
      </c>
      <c r="F17" s="82">
        <v>65</v>
      </c>
      <c r="G17" s="89"/>
      <c r="H17" s="89"/>
      <c r="I17" s="85" t="s">
        <v>26</v>
      </c>
      <c r="J17" s="86">
        <f t="shared" si="0"/>
        <v>1</v>
      </c>
      <c r="K17" s="87" t="s">
        <v>37</v>
      </c>
      <c r="L17" s="98" t="str">
        <f>BoQ1!L13</f>
        <v>USD</v>
      </c>
      <c r="M17" s="97"/>
      <c r="N17" s="99"/>
      <c r="O17" s="99"/>
      <c r="P17" s="162">
        <f t="shared" si="1"/>
        <v>0</v>
      </c>
      <c r="Q17" s="89"/>
      <c r="R17" s="89"/>
      <c r="S17" s="100"/>
      <c r="T17" s="91"/>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101">
        <f>IF((L17="INR"),0,M17*D17)</f>
        <v>0</v>
      </c>
      <c r="BB17" s="93" t="str">
        <f t="shared" si="2"/>
        <v>USD Zero Only</v>
      </c>
      <c r="BC17" s="102">
        <f t="shared" si="3"/>
        <v>0</v>
      </c>
      <c r="BD17" s="93" t="str">
        <f t="shared" si="4"/>
        <v>INR Zero Only</v>
      </c>
      <c r="IF17" s="95">
        <v>1.02</v>
      </c>
      <c r="IG17" s="95" t="s">
        <v>28</v>
      </c>
      <c r="IH17" s="95" t="s">
        <v>29</v>
      </c>
      <c r="II17" s="95">
        <v>213</v>
      </c>
      <c r="IJ17" s="95" t="s">
        <v>25</v>
      </c>
    </row>
    <row r="18" spans="1:244" s="94" customFormat="1" ht="36" customHeight="1">
      <c r="A18" s="79">
        <v>1.05</v>
      </c>
      <c r="B18" s="96" t="s">
        <v>93</v>
      </c>
      <c r="C18" s="81" t="s">
        <v>32</v>
      </c>
      <c r="D18" s="82">
        <v>15</v>
      </c>
      <c r="E18" s="83" t="s">
        <v>25</v>
      </c>
      <c r="F18" s="82">
        <v>65</v>
      </c>
      <c r="G18" s="89"/>
      <c r="H18" s="89"/>
      <c r="I18" s="85" t="s">
        <v>26</v>
      </c>
      <c r="J18" s="86">
        <f t="shared" si="0"/>
        <v>1</v>
      </c>
      <c r="K18" s="87" t="s">
        <v>37</v>
      </c>
      <c r="L18" s="98" t="str">
        <f>BoQ1!L13</f>
        <v>USD</v>
      </c>
      <c r="M18" s="97"/>
      <c r="N18" s="99"/>
      <c r="O18" s="99"/>
      <c r="P18" s="162">
        <f t="shared" si="1"/>
        <v>0</v>
      </c>
      <c r="Q18" s="89"/>
      <c r="R18" s="89"/>
      <c r="S18" s="100"/>
      <c r="T18" s="91"/>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101">
        <f>IF((L18="INR"),0,M18)</f>
        <v>0</v>
      </c>
      <c r="BB18" s="93" t="str">
        <f t="shared" si="2"/>
        <v>USD Zero Only</v>
      </c>
      <c r="BC18" s="102">
        <f t="shared" si="3"/>
        <v>0</v>
      </c>
      <c r="BD18" s="93" t="str">
        <f t="shared" si="4"/>
        <v>INR Zero Only</v>
      </c>
      <c r="IF18" s="95">
        <v>1.02</v>
      </c>
      <c r="IG18" s="95" t="s">
        <v>28</v>
      </c>
      <c r="IH18" s="95" t="s">
        <v>29</v>
      </c>
      <c r="II18" s="95">
        <v>213</v>
      </c>
      <c r="IJ18" s="95" t="s">
        <v>25</v>
      </c>
    </row>
    <row r="19" spans="1:244" s="94" customFormat="1" ht="48" customHeight="1">
      <c r="A19" s="79">
        <v>1.06</v>
      </c>
      <c r="B19" s="96" t="s">
        <v>94</v>
      </c>
      <c r="C19" s="81" t="s">
        <v>75</v>
      </c>
      <c r="D19" s="82">
        <v>10</v>
      </c>
      <c r="E19" s="83" t="s">
        <v>25</v>
      </c>
      <c r="F19" s="82">
        <v>65</v>
      </c>
      <c r="G19" s="89"/>
      <c r="H19" s="89"/>
      <c r="I19" s="85" t="s">
        <v>26</v>
      </c>
      <c r="J19" s="86">
        <f t="shared" si="0"/>
        <v>1</v>
      </c>
      <c r="K19" s="87" t="s">
        <v>37</v>
      </c>
      <c r="L19" s="98" t="str">
        <f>BoQ1!L13</f>
        <v>USD</v>
      </c>
      <c r="M19" s="97"/>
      <c r="N19" s="99"/>
      <c r="O19" s="99"/>
      <c r="P19" s="162">
        <f t="shared" si="1"/>
        <v>0</v>
      </c>
      <c r="Q19" s="89"/>
      <c r="R19" s="89"/>
      <c r="S19" s="100"/>
      <c r="T19" s="91"/>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101">
        <f>IF((L19="INR"),0,M19*D19)</f>
        <v>0</v>
      </c>
      <c r="BB19" s="93" t="str">
        <f t="shared" si="2"/>
        <v>USD Zero Only</v>
      </c>
      <c r="BC19" s="102">
        <f t="shared" si="3"/>
        <v>0</v>
      </c>
      <c r="BD19" s="93" t="str">
        <f t="shared" si="4"/>
        <v>INR Zero Only</v>
      </c>
      <c r="IF19" s="95">
        <v>1.02</v>
      </c>
      <c r="IG19" s="95" t="s">
        <v>28</v>
      </c>
      <c r="IH19" s="95" t="s">
        <v>29</v>
      </c>
      <c r="II19" s="95">
        <v>213</v>
      </c>
      <c r="IJ19" s="95" t="s">
        <v>25</v>
      </c>
    </row>
    <row r="20" spans="1:244" s="94" customFormat="1" ht="48" customHeight="1">
      <c r="A20" s="79">
        <v>1.07</v>
      </c>
      <c r="B20" s="96" t="s">
        <v>95</v>
      </c>
      <c r="C20" s="81" t="s">
        <v>96</v>
      </c>
      <c r="D20" s="82">
        <v>2</v>
      </c>
      <c r="E20" s="83" t="s">
        <v>25</v>
      </c>
      <c r="F20" s="82">
        <v>65</v>
      </c>
      <c r="G20" s="89"/>
      <c r="H20" s="89"/>
      <c r="I20" s="85" t="s">
        <v>26</v>
      </c>
      <c r="J20" s="86">
        <f t="shared" si="0"/>
        <v>1</v>
      </c>
      <c r="K20" s="87" t="s">
        <v>37</v>
      </c>
      <c r="L20" s="98" t="str">
        <f>BoQ1!L13</f>
        <v>USD</v>
      </c>
      <c r="M20" s="97"/>
      <c r="N20" s="99"/>
      <c r="O20" s="163"/>
      <c r="P20" s="162">
        <f t="shared" si="1"/>
        <v>0</v>
      </c>
      <c r="Q20" s="164"/>
      <c r="R20" s="89"/>
      <c r="S20" s="100"/>
      <c r="T20" s="91"/>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101">
        <f>IF((L20="INR"),0,M20*D20)</f>
        <v>0</v>
      </c>
      <c r="BB20" s="93" t="str">
        <f t="shared" si="2"/>
        <v>USD Zero Only</v>
      </c>
      <c r="BC20" s="102">
        <f t="shared" si="3"/>
        <v>0</v>
      </c>
      <c r="BD20" s="93" t="str">
        <f t="shared" si="4"/>
        <v>INR Zero Only</v>
      </c>
      <c r="IF20" s="95">
        <v>1.02</v>
      </c>
      <c r="IG20" s="95" t="s">
        <v>28</v>
      </c>
      <c r="IH20" s="95" t="s">
        <v>29</v>
      </c>
      <c r="II20" s="95">
        <v>213</v>
      </c>
      <c r="IJ20" s="95" t="s">
        <v>25</v>
      </c>
    </row>
    <row r="21" spans="1:244" s="94" customFormat="1" ht="24.75" customHeight="1">
      <c r="A21" s="105" t="s">
        <v>33</v>
      </c>
      <c r="B21" s="106"/>
      <c r="C21" s="107"/>
      <c r="D21" s="108"/>
      <c r="E21" s="108"/>
      <c r="F21" s="108"/>
      <c r="G21" s="108"/>
      <c r="H21" s="109"/>
      <c r="I21" s="109"/>
      <c r="J21" s="109"/>
      <c r="K21" s="109"/>
      <c r="L21" s="110"/>
      <c r="P21" s="160">
        <f>SUM(P14:P20)</f>
        <v>0</v>
      </c>
      <c r="BA21" s="111">
        <f>SUM(BA13:BA20)</f>
        <v>0</v>
      </c>
      <c r="BB21" s="93" t="str">
        <f>SpellNumber123(L17,BA21)</f>
        <v>USD Zero Only</v>
      </c>
      <c r="BC21" s="111">
        <f>SUM(BC13:BC20)</f>
        <v>0</v>
      </c>
      <c r="BD21" s="93" t="str">
        <f t="shared" si="4"/>
        <v>INR Zero Only</v>
      </c>
      <c r="IF21" s="95">
        <v>4</v>
      </c>
      <c r="IG21" s="95" t="s">
        <v>28</v>
      </c>
      <c r="IH21" s="95" t="s">
        <v>32</v>
      </c>
      <c r="II21" s="95">
        <v>10</v>
      </c>
      <c r="IJ21" s="95" t="s">
        <v>25</v>
      </c>
    </row>
    <row r="22" spans="1:244" s="94" customFormat="1" ht="54.75" customHeight="1" hidden="1">
      <c r="A22" s="106" t="s">
        <v>42</v>
      </c>
      <c r="B22" s="112"/>
      <c r="C22" s="113"/>
      <c r="D22" s="114"/>
      <c r="E22" s="115" t="s">
        <v>34</v>
      </c>
      <c r="F22" s="116"/>
      <c r="G22" s="117"/>
      <c r="H22" s="118"/>
      <c r="I22" s="118"/>
      <c r="J22" s="118"/>
      <c r="K22" s="119"/>
      <c r="L22" s="120"/>
      <c r="M22" s="121" t="s">
        <v>35</v>
      </c>
      <c r="BA22" s="122">
        <f>IF(ISBLANK(F22),0,IF(E22="Excess (+)",ROUND(BA21+(BA21*F22),2),IF(E22="Less (-)",ROUND(BA21+(BA21*F22*(-1)),2),0)))</f>
        <v>0</v>
      </c>
      <c r="BB22" s="123" t="str">
        <f>SpellNumber(J22,BA22)</f>
        <v> Zero Only</v>
      </c>
      <c r="BC22" s="124">
        <f>ROUND(BA22,0)</f>
        <v>0</v>
      </c>
      <c r="BD22" s="123" t="str">
        <f>SpellNumber(L22,BC22)</f>
        <v> Zero Only</v>
      </c>
      <c r="IF22" s="95"/>
      <c r="IG22" s="95"/>
      <c r="IH22" s="95"/>
      <c r="II22" s="95"/>
      <c r="IJ22" s="95"/>
    </row>
    <row r="23" spans="1:244" s="94" customFormat="1" ht="43.5" customHeight="1">
      <c r="A23" s="105" t="s">
        <v>41</v>
      </c>
      <c r="B23" s="105"/>
      <c r="C23" s="242"/>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4"/>
      <c r="IF23" s="95"/>
      <c r="IG23" s="95"/>
      <c r="IH23" s="95"/>
      <c r="II23" s="95"/>
      <c r="IJ23" s="95"/>
    </row>
    <row r="24" spans="3:244" s="71" customFormat="1" ht="15">
      <c r="C24" s="125"/>
      <c r="D24" s="125"/>
      <c r="E24" s="125"/>
      <c r="F24" s="125"/>
      <c r="G24" s="125"/>
      <c r="H24" s="125"/>
      <c r="I24" s="125"/>
      <c r="J24" s="125"/>
      <c r="K24" s="125"/>
      <c r="L24" s="125"/>
      <c r="M24" s="125"/>
      <c r="O24" s="125"/>
      <c r="BA24" s="125"/>
      <c r="BB24" s="125"/>
      <c r="BD24" s="125"/>
      <c r="IF24" s="72"/>
      <c r="IG24" s="72"/>
      <c r="IH24" s="72"/>
      <c r="II24" s="72"/>
      <c r="IJ24" s="72"/>
    </row>
  </sheetData>
  <sheetProtection password="CE28" sheet="1"/>
  <mergeCells count="8">
    <mergeCell ref="A9:BD9"/>
    <mergeCell ref="C23:BD23"/>
    <mergeCell ref="A1:L1"/>
    <mergeCell ref="A4:BD4"/>
    <mergeCell ref="A5:BD5"/>
    <mergeCell ref="A6:BD6"/>
    <mergeCell ref="A7:BD7"/>
    <mergeCell ref="B8:BD8"/>
  </mergeCells>
  <dataValidations count="22">
    <dataValidation type="decimal" allowBlank="1" showInputMessage="1" showErrorMessage="1" promptTitle="Rate Entry" prompt="Please enter the Other Taxes2 in Rupees for this item. " errorTitle="Invaid Entry" error="Only Numeric Values are allowed. " sqref="N15 O16 N13 O14 N17:N20">
      <formula1>0</formula1>
      <formula2>999999999999999</formula2>
    </dataValidation>
    <dataValidation type="list" allowBlank="1" showInputMessage="1" showErrorMessage="1" sqref="L13">
      <formula1>"INR,USD,JPY,EUR"</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InputMessage="1" showErrorMessage="1" sqref="K13:K20">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28">
    <tabColor theme="4" tint="-0.4999699890613556"/>
  </sheetPr>
  <dimension ref="A1:IJ18"/>
  <sheetViews>
    <sheetView showGridLines="0" zoomScale="74" zoomScaleNormal="74" zoomScalePageLayoutView="0" workbookViewId="0" topLeftCell="D1">
      <selection activeCell="BB20" sqref="BB20"/>
    </sheetView>
  </sheetViews>
  <sheetFormatPr defaultColWidth="9.28125" defaultRowHeight="15"/>
  <cols>
    <col min="1" max="1" width="14.7109375" style="125" customWidth="1"/>
    <col min="2" max="2" width="59.28125" style="125" customWidth="1"/>
    <col min="3" max="3" width="13.57421875" style="125" hidden="1" customWidth="1"/>
    <col min="4" max="4" width="12.421875" style="125" customWidth="1"/>
    <col min="5" max="5" width="13.421875" style="125" customWidth="1"/>
    <col min="6" max="6" width="15.28125" style="125" hidden="1" customWidth="1"/>
    <col min="7" max="7" width="14.28125" style="125" hidden="1" customWidth="1"/>
    <col min="8" max="8" width="13.7109375" style="125" hidden="1" customWidth="1"/>
    <col min="9" max="10" width="12.28125" style="125" hidden="1" customWidth="1"/>
    <col min="11" max="11" width="19.57421875" style="125" hidden="1" customWidth="1"/>
    <col min="12" max="12" width="14.28125" style="125" customWidth="1"/>
    <col min="13" max="13" width="25.7109375" style="125" customWidth="1"/>
    <col min="14" max="14" width="23.28125" style="128" customWidth="1"/>
    <col min="15" max="15" width="22.57421875" style="125" customWidth="1"/>
    <col min="16" max="16" width="24.140625" style="125" customWidth="1"/>
    <col min="17" max="52" width="15.7109375" style="125" hidden="1" customWidth="1"/>
    <col min="53" max="53" width="23.7109375" style="125" customWidth="1"/>
    <col min="54" max="54" width="33.28125" style="125" customWidth="1"/>
    <col min="55" max="55" width="30.28125" style="125" customWidth="1"/>
    <col min="56" max="56" width="50.28125" style="125" customWidth="1"/>
    <col min="57" max="239" width="9.28125" style="125" customWidth="1"/>
    <col min="240" max="244" width="9.28125" style="127" customWidth="1"/>
    <col min="245" max="16384" width="9.28125" style="125" customWidth="1"/>
  </cols>
  <sheetData>
    <row r="1" spans="1:244" s="61" customFormat="1" ht="30" customHeight="1">
      <c r="A1" s="245" t="str">
        <f>B2&amp;" BoQ"</f>
        <v>Item Wise BoQ</v>
      </c>
      <c r="B1" s="245"/>
      <c r="C1" s="245"/>
      <c r="D1" s="245"/>
      <c r="E1" s="245"/>
      <c r="F1" s="245"/>
      <c r="G1" s="245"/>
      <c r="H1" s="245"/>
      <c r="I1" s="245"/>
      <c r="J1" s="245"/>
      <c r="K1" s="245"/>
      <c r="L1" s="245"/>
      <c r="O1" s="62"/>
      <c r="P1" s="62"/>
      <c r="Q1" s="63"/>
      <c r="IF1" s="63"/>
      <c r="IG1" s="63"/>
      <c r="IH1" s="63"/>
      <c r="II1" s="63"/>
      <c r="IJ1" s="63"/>
    </row>
    <row r="2" spans="1:17" s="61" customFormat="1" ht="25.5" customHeight="1" hidden="1">
      <c r="A2" s="64" t="s">
        <v>3</v>
      </c>
      <c r="B2" s="64" t="s">
        <v>36</v>
      </c>
      <c r="C2" s="64" t="s">
        <v>4</v>
      </c>
      <c r="D2" s="64" t="s">
        <v>43</v>
      </c>
      <c r="E2" s="64" t="s">
        <v>44</v>
      </c>
      <c r="J2" s="65"/>
      <c r="K2" s="65"/>
      <c r="L2" s="65"/>
      <c r="O2" s="62"/>
      <c r="P2" s="62"/>
      <c r="Q2" s="63"/>
    </row>
    <row r="3" spans="1:244" s="61" customFormat="1" ht="30" customHeight="1" hidden="1">
      <c r="A3" s="61" t="s">
        <v>5</v>
      </c>
      <c r="IF3" s="63"/>
      <c r="IG3" s="63"/>
      <c r="IH3" s="63"/>
      <c r="II3" s="63"/>
      <c r="IJ3" s="63"/>
    </row>
    <row r="4" spans="1:244" s="66" customFormat="1" ht="30" customHeight="1">
      <c r="A4" s="246" t="str">
        <f>BoQ1!A4</f>
        <v>Tender Inviting Authority: Project Director (AIIB), AEGCL.</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IF4" s="67"/>
      <c r="IG4" s="67"/>
      <c r="IH4" s="67"/>
      <c r="II4" s="67"/>
      <c r="IJ4" s="67"/>
    </row>
    <row r="5" spans="1:244" s="66" customFormat="1" ht="30" customHeight="1">
      <c r="A5" s="246" t="str">
        <f>BoQ1!A5</f>
        <v>Name of Work: Procurement of Supply, Configuration, Integration, Installation, Implementation &amp; Support of ERP Software (hereafter ERP System) for AEGCL, Assam, India.</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IF5" s="67"/>
      <c r="IG5" s="67"/>
      <c r="IH5" s="67"/>
      <c r="II5" s="67"/>
      <c r="IJ5" s="67"/>
    </row>
    <row r="6" spans="1:244" s="66" customFormat="1" ht="30" customHeight="1">
      <c r="A6" s="246" t="str">
        <f>BoQ1!A6</f>
        <v>Contract No:  AEGCL/AIIB/ERP/PACKAGE – N1/38              dated. 13/01/2021</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IF6" s="67"/>
      <c r="IG6" s="67"/>
      <c r="IH6" s="67"/>
      <c r="II6" s="67"/>
      <c r="IJ6" s="67"/>
    </row>
    <row r="7" spans="1:244" s="66" customFormat="1" ht="29.25" customHeight="1" hidden="1">
      <c r="A7" s="248" t="s">
        <v>6</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IF7" s="67"/>
      <c r="IG7" s="67"/>
      <c r="IH7" s="67"/>
      <c r="II7" s="67"/>
      <c r="IJ7" s="67"/>
    </row>
    <row r="8" spans="1:244" s="69" customFormat="1" ht="78.75" customHeight="1">
      <c r="A8" s="68" t="s">
        <v>52</v>
      </c>
      <c r="B8" s="249" t="str">
        <f>IF(ISBLANK(BoQ1!B8),"Please Enter Tenderer Name at B8 cell of BoQ1 Sheet",BoQ1!B8)</f>
        <v>Please Enter Tenderer Name at B8 cell of BoQ1 Sheet</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1"/>
      <c r="IF8" s="62"/>
      <c r="IG8" s="62"/>
      <c r="IH8" s="62"/>
      <c r="II8" s="62"/>
      <c r="IJ8" s="62"/>
    </row>
    <row r="9" spans="1:244" s="61" customFormat="1" ht="61.5" customHeight="1">
      <c r="A9" s="239" t="s">
        <v>53</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1"/>
      <c r="IF9" s="63"/>
      <c r="IG9" s="63"/>
      <c r="IH9" s="63"/>
      <c r="II9" s="63"/>
      <c r="IJ9" s="63"/>
    </row>
    <row r="10" spans="1:244" s="71" customFormat="1" ht="18.75" customHeight="1">
      <c r="A10" s="70" t="s">
        <v>8</v>
      </c>
      <c r="B10" s="70" t="s">
        <v>9</v>
      </c>
      <c r="C10" s="70" t="s">
        <v>9</v>
      </c>
      <c r="D10" s="70" t="s">
        <v>8</v>
      </c>
      <c r="E10" s="70" t="s">
        <v>9</v>
      </c>
      <c r="F10" s="70" t="s">
        <v>10</v>
      </c>
      <c r="G10" s="70" t="s">
        <v>10</v>
      </c>
      <c r="H10" s="70" t="s">
        <v>11</v>
      </c>
      <c r="I10" s="70" t="s">
        <v>9</v>
      </c>
      <c r="J10" s="70" t="s">
        <v>8</v>
      </c>
      <c r="K10" s="70" t="s">
        <v>12</v>
      </c>
      <c r="L10" s="70" t="s">
        <v>9</v>
      </c>
      <c r="M10" s="70" t="s">
        <v>8</v>
      </c>
      <c r="N10" s="70" t="s">
        <v>10</v>
      </c>
      <c r="O10" s="70" t="s">
        <v>10</v>
      </c>
      <c r="P10" s="70" t="s">
        <v>10</v>
      </c>
      <c r="Q10" s="70" t="s">
        <v>10</v>
      </c>
      <c r="R10" s="70" t="s">
        <v>11</v>
      </c>
      <c r="S10" s="70" t="s">
        <v>11</v>
      </c>
      <c r="T10" s="70" t="s">
        <v>10</v>
      </c>
      <c r="U10" s="70" t="s">
        <v>10</v>
      </c>
      <c r="V10" s="70" t="s">
        <v>10</v>
      </c>
      <c r="W10" s="70" t="s">
        <v>10</v>
      </c>
      <c r="X10" s="70" t="s">
        <v>11</v>
      </c>
      <c r="Y10" s="70" t="s">
        <v>11</v>
      </c>
      <c r="Z10" s="70" t="s">
        <v>10</v>
      </c>
      <c r="AA10" s="70" t="s">
        <v>10</v>
      </c>
      <c r="AB10" s="70" t="s">
        <v>10</v>
      </c>
      <c r="AC10" s="70" t="s">
        <v>10</v>
      </c>
      <c r="AD10" s="70" t="s">
        <v>11</v>
      </c>
      <c r="AE10" s="70" t="s">
        <v>11</v>
      </c>
      <c r="AF10" s="70" t="s">
        <v>10</v>
      </c>
      <c r="AG10" s="70" t="s">
        <v>10</v>
      </c>
      <c r="AH10" s="70" t="s">
        <v>10</v>
      </c>
      <c r="AI10" s="70" t="s">
        <v>10</v>
      </c>
      <c r="AJ10" s="70" t="s">
        <v>11</v>
      </c>
      <c r="AK10" s="70" t="s">
        <v>11</v>
      </c>
      <c r="AL10" s="70" t="s">
        <v>10</v>
      </c>
      <c r="AM10" s="70" t="s">
        <v>10</v>
      </c>
      <c r="AN10" s="70" t="s">
        <v>10</v>
      </c>
      <c r="AO10" s="70" t="s">
        <v>10</v>
      </c>
      <c r="AP10" s="70" t="s">
        <v>11</v>
      </c>
      <c r="AQ10" s="70" t="s">
        <v>11</v>
      </c>
      <c r="AR10" s="70" t="s">
        <v>10</v>
      </c>
      <c r="AS10" s="70" t="s">
        <v>10</v>
      </c>
      <c r="AT10" s="70" t="s">
        <v>8</v>
      </c>
      <c r="AU10" s="70" t="s">
        <v>8</v>
      </c>
      <c r="AV10" s="70" t="s">
        <v>11</v>
      </c>
      <c r="AW10" s="70" t="s">
        <v>11</v>
      </c>
      <c r="AX10" s="70" t="s">
        <v>8</v>
      </c>
      <c r="AY10" s="70" t="s">
        <v>8</v>
      </c>
      <c r="AZ10" s="70" t="s">
        <v>13</v>
      </c>
      <c r="BA10" s="70" t="s">
        <v>8</v>
      </c>
      <c r="BB10" s="70" t="s">
        <v>9</v>
      </c>
      <c r="BC10" s="70" t="s">
        <v>8</v>
      </c>
      <c r="BD10" s="70" t="s">
        <v>9</v>
      </c>
      <c r="IF10" s="72"/>
      <c r="IG10" s="72"/>
      <c r="IH10" s="72"/>
      <c r="II10" s="72"/>
      <c r="IJ10" s="72"/>
    </row>
    <row r="11" spans="1:244" s="71" customFormat="1" ht="108" customHeight="1">
      <c r="A11" s="70" t="s">
        <v>0</v>
      </c>
      <c r="B11" s="73" t="s">
        <v>14</v>
      </c>
      <c r="C11" s="73" t="s">
        <v>1</v>
      </c>
      <c r="D11" s="73" t="s">
        <v>15</v>
      </c>
      <c r="E11" s="73" t="s">
        <v>16</v>
      </c>
      <c r="F11" s="73" t="s">
        <v>55</v>
      </c>
      <c r="G11" s="73"/>
      <c r="H11" s="73"/>
      <c r="I11" s="73" t="s">
        <v>17</v>
      </c>
      <c r="J11" s="73" t="s">
        <v>18</v>
      </c>
      <c r="K11" s="73" t="s">
        <v>19</v>
      </c>
      <c r="L11" s="73" t="s">
        <v>20</v>
      </c>
      <c r="M11" s="74" t="s">
        <v>57</v>
      </c>
      <c r="N11" s="73" t="s">
        <v>58</v>
      </c>
      <c r="O11" s="73" t="s">
        <v>59</v>
      </c>
      <c r="P11" s="73" t="s">
        <v>153</v>
      </c>
      <c r="Q11" s="73" t="s">
        <v>60</v>
      </c>
      <c r="R11" s="73" t="s">
        <v>61</v>
      </c>
      <c r="S11" s="73" t="s">
        <v>62</v>
      </c>
      <c r="T11" s="73" t="s">
        <v>63</v>
      </c>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5" t="s">
        <v>64</v>
      </c>
      <c r="BB11" s="76" t="s">
        <v>65</v>
      </c>
      <c r="BC11" s="75" t="s">
        <v>66</v>
      </c>
      <c r="BD11" s="76" t="s">
        <v>67</v>
      </c>
      <c r="IF11" s="72"/>
      <c r="IG11" s="72"/>
      <c r="IH11" s="72"/>
      <c r="II11" s="72"/>
      <c r="IJ11" s="72"/>
    </row>
    <row r="12" spans="1:244" s="71" customFormat="1" ht="15">
      <c r="A12" s="77">
        <v>1</v>
      </c>
      <c r="B12" s="78">
        <v>2</v>
      </c>
      <c r="C12" s="78">
        <v>3</v>
      </c>
      <c r="D12" s="78">
        <v>4</v>
      </c>
      <c r="E12" s="78">
        <v>5</v>
      </c>
      <c r="F12" s="78">
        <v>6</v>
      </c>
      <c r="G12" s="78">
        <v>7</v>
      </c>
      <c r="H12" s="78">
        <v>8</v>
      </c>
      <c r="I12" s="78">
        <v>9</v>
      </c>
      <c r="J12" s="78">
        <v>10</v>
      </c>
      <c r="K12" s="78">
        <v>11</v>
      </c>
      <c r="L12" s="78">
        <v>12</v>
      </c>
      <c r="M12" s="78">
        <v>13</v>
      </c>
      <c r="N12" s="78">
        <v>14</v>
      </c>
      <c r="O12" s="78">
        <v>15</v>
      </c>
      <c r="P12" s="78">
        <v>16</v>
      </c>
      <c r="Q12" s="78">
        <v>17</v>
      </c>
      <c r="R12" s="78">
        <v>18</v>
      </c>
      <c r="S12" s="78">
        <v>19</v>
      </c>
      <c r="T12" s="78">
        <v>20</v>
      </c>
      <c r="U12" s="78">
        <v>21</v>
      </c>
      <c r="V12" s="78">
        <v>22</v>
      </c>
      <c r="W12" s="78">
        <v>23</v>
      </c>
      <c r="X12" s="78">
        <v>24</v>
      </c>
      <c r="Y12" s="78">
        <v>25</v>
      </c>
      <c r="Z12" s="78">
        <v>26</v>
      </c>
      <c r="AA12" s="78">
        <v>27</v>
      </c>
      <c r="AB12" s="78">
        <v>28</v>
      </c>
      <c r="AC12" s="78">
        <v>29</v>
      </c>
      <c r="AD12" s="78">
        <v>30</v>
      </c>
      <c r="AE12" s="78">
        <v>31</v>
      </c>
      <c r="AF12" s="78">
        <v>32</v>
      </c>
      <c r="AG12" s="78">
        <v>33</v>
      </c>
      <c r="AH12" s="78">
        <v>34</v>
      </c>
      <c r="AI12" s="78">
        <v>35</v>
      </c>
      <c r="AJ12" s="78">
        <v>36</v>
      </c>
      <c r="AK12" s="78">
        <v>37</v>
      </c>
      <c r="AL12" s="78">
        <v>38</v>
      </c>
      <c r="AM12" s="78">
        <v>39</v>
      </c>
      <c r="AN12" s="78">
        <v>40</v>
      </c>
      <c r="AO12" s="78">
        <v>41</v>
      </c>
      <c r="AP12" s="78">
        <v>42</v>
      </c>
      <c r="AQ12" s="78">
        <v>43</v>
      </c>
      <c r="AR12" s="78">
        <v>44</v>
      </c>
      <c r="AS12" s="78">
        <v>45</v>
      </c>
      <c r="AT12" s="78">
        <v>46</v>
      </c>
      <c r="AU12" s="78">
        <v>47</v>
      </c>
      <c r="AV12" s="78">
        <v>48</v>
      </c>
      <c r="AW12" s="78">
        <v>49</v>
      </c>
      <c r="AX12" s="78">
        <v>50</v>
      </c>
      <c r="AY12" s="78">
        <v>51</v>
      </c>
      <c r="AZ12" s="78">
        <v>52</v>
      </c>
      <c r="BA12" s="78">
        <v>53</v>
      </c>
      <c r="BB12" s="78">
        <v>55</v>
      </c>
      <c r="BC12" s="78">
        <v>54</v>
      </c>
      <c r="BD12" s="78">
        <v>55</v>
      </c>
      <c r="IF12" s="72"/>
      <c r="IG12" s="72"/>
      <c r="IH12" s="72"/>
      <c r="II12" s="72"/>
      <c r="IJ12" s="72"/>
    </row>
    <row r="13" spans="1:244" s="94" customFormat="1" ht="16.5" customHeight="1">
      <c r="A13" s="79">
        <v>1</v>
      </c>
      <c r="B13" s="80" t="s">
        <v>97</v>
      </c>
      <c r="C13" s="81"/>
      <c r="D13" s="188"/>
      <c r="E13" s="189"/>
      <c r="F13" s="188"/>
      <c r="G13" s="190"/>
      <c r="H13" s="190"/>
      <c r="I13" s="191"/>
      <c r="J13" s="192"/>
      <c r="K13" s="98"/>
      <c r="L13" s="98"/>
      <c r="M13" s="192"/>
      <c r="N13" s="193"/>
      <c r="O13" s="190"/>
      <c r="P13" s="161"/>
      <c r="Q13" s="193"/>
      <c r="R13" s="193"/>
      <c r="S13" s="161"/>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94"/>
      <c r="BB13" s="195"/>
      <c r="BC13" s="194"/>
      <c r="BD13" s="195"/>
      <c r="IF13" s="95">
        <v>1</v>
      </c>
      <c r="IG13" s="95" t="s">
        <v>22</v>
      </c>
      <c r="IH13" s="95" t="s">
        <v>23</v>
      </c>
      <c r="II13" s="95">
        <v>10</v>
      </c>
      <c r="IJ13" s="95" t="s">
        <v>24</v>
      </c>
    </row>
    <row r="14" spans="1:244" s="94" customFormat="1" ht="16.5" customHeight="1">
      <c r="A14" s="79">
        <v>1.01</v>
      </c>
      <c r="B14" s="96" t="s">
        <v>98</v>
      </c>
      <c r="C14" s="81" t="s">
        <v>23</v>
      </c>
      <c r="D14" s="82">
        <v>1</v>
      </c>
      <c r="E14" s="83" t="s">
        <v>25</v>
      </c>
      <c r="F14" s="82">
        <v>55</v>
      </c>
      <c r="G14" s="89"/>
      <c r="H14" s="84"/>
      <c r="I14" s="85" t="s">
        <v>26</v>
      </c>
      <c r="J14" s="86">
        <f>IF(I14="Less(-)",-1,1)</f>
        <v>1</v>
      </c>
      <c r="K14" s="87" t="s">
        <v>37</v>
      </c>
      <c r="L14" s="98" t="str">
        <f>BoQ1!L13</f>
        <v>USD</v>
      </c>
      <c r="M14" s="97"/>
      <c r="N14" s="99"/>
      <c r="O14" s="163"/>
      <c r="P14" s="159">
        <f>N14+O14</f>
        <v>0</v>
      </c>
      <c r="Q14" s="164"/>
      <c r="R14" s="89"/>
      <c r="S14" s="100"/>
      <c r="T14" s="91"/>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101">
        <f>IF((L14="INR"),0,M14*D14)</f>
        <v>0</v>
      </c>
      <c r="BB14" s="93" t="str">
        <f>SpellNumber123(L14,BA14)</f>
        <v>USD Zero Only</v>
      </c>
      <c r="BC14" s="102">
        <f>IF((L14="INR"),M14*D14,0)</f>
        <v>0</v>
      </c>
      <c r="BD14" s="93" t="str">
        <f>SpellNumber123("INR",BC14)</f>
        <v>INR Zero Only</v>
      </c>
      <c r="IF14" s="95">
        <v>1.01</v>
      </c>
      <c r="IG14" s="95" t="s">
        <v>27</v>
      </c>
      <c r="IH14" s="95" t="s">
        <v>23</v>
      </c>
      <c r="II14" s="95">
        <v>123.223</v>
      </c>
      <c r="IJ14" s="95" t="s">
        <v>25</v>
      </c>
    </row>
    <row r="15" spans="1:244" s="94" customFormat="1" ht="24.75" customHeight="1">
      <c r="A15" s="105" t="s">
        <v>33</v>
      </c>
      <c r="B15" s="106"/>
      <c r="C15" s="107"/>
      <c r="D15" s="108"/>
      <c r="E15" s="108"/>
      <c r="F15" s="108"/>
      <c r="G15" s="108"/>
      <c r="H15" s="109"/>
      <c r="I15" s="109"/>
      <c r="J15" s="109"/>
      <c r="K15" s="109"/>
      <c r="L15" s="110"/>
      <c r="P15" s="160">
        <f>P14</f>
        <v>0</v>
      </c>
      <c r="BA15" s="111">
        <f>SUM(BA13:BA14)</f>
        <v>0</v>
      </c>
      <c r="BB15" s="93" t="str">
        <f>SpellNumber123(L14,BA15)</f>
        <v>USD Zero Only</v>
      </c>
      <c r="BC15" s="111">
        <f>SUM(BC13:BC14)</f>
        <v>0</v>
      </c>
      <c r="BD15" s="93" t="str">
        <f>SpellNumber123("INR",BC15)</f>
        <v>INR Zero Only</v>
      </c>
      <c r="IF15" s="95">
        <v>4</v>
      </c>
      <c r="IG15" s="95" t="s">
        <v>28</v>
      </c>
      <c r="IH15" s="95" t="s">
        <v>32</v>
      </c>
      <c r="II15" s="95">
        <v>10</v>
      </c>
      <c r="IJ15" s="95" t="s">
        <v>25</v>
      </c>
    </row>
    <row r="16" spans="1:244" s="94" customFormat="1" ht="54.75" customHeight="1" hidden="1">
      <c r="A16" s="106" t="s">
        <v>42</v>
      </c>
      <c r="B16" s="112"/>
      <c r="C16" s="113"/>
      <c r="D16" s="114"/>
      <c r="E16" s="115" t="s">
        <v>34</v>
      </c>
      <c r="F16" s="116"/>
      <c r="G16" s="117"/>
      <c r="H16" s="118"/>
      <c r="I16" s="118"/>
      <c r="J16" s="118"/>
      <c r="K16" s="119"/>
      <c r="L16" s="120"/>
      <c r="M16" s="121" t="s">
        <v>35</v>
      </c>
      <c r="BA16" s="122">
        <f>IF(ISBLANK(F16),0,IF(E16="Excess (+)",ROUND(BA15+(BA15*F16),2),IF(E16="Less (-)",ROUND(BA15+(BA15*F16*(-1)),2),0)))</f>
        <v>0</v>
      </c>
      <c r="BB16" s="123" t="str">
        <f>SpellNumber(J16,BA16)</f>
        <v> Zero Only</v>
      </c>
      <c r="BC16" s="124">
        <f>ROUND(BA16,0)</f>
        <v>0</v>
      </c>
      <c r="BD16" s="123" t="str">
        <f>SpellNumber(L16,BC16)</f>
        <v> Zero Only</v>
      </c>
      <c r="IF16" s="95"/>
      <c r="IG16" s="95"/>
      <c r="IH16" s="95"/>
      <c r="II16" s="95"/>
      <c r="IJ16" s="95"/>
    </row>
    <row r="17" spans="1:244" s="94" customFormat="1" ht="43.5" customHeight="1">
      <c r="A17" s="105" t="s">
        <v>41</v>
      </c>
      <c r="B17" s="105"/>
      <c r="C17" s="242"/>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4"/>
      <c r="IF17" s="95"/>
      <c r="IG17" s="95"/>
      <c r="IH17" s="95"/>
      <c r="II17" s="95"/>
      <c r="IJ17" s="95"/>
    </row>
    <row r="18" spans="3:244" s="71" customFormat="1" ht="15">
      <c r="C18" s="125"/>
      <c r="D18" s="125"/>
      <c r="E18" s="125"/>
      <c r="F18" s="125"/>
      <c r="G18" s="125"/>
      <c r="H18" s="125"/>
      <c r="I18" s="125"/>
      <c r="J18" s="125"/>
      <c r="K18" s="125"/>
      <c r="L18" s="125"/>
      <c r="M18" s="125"/>
      <c r="O18" s="125"/>
      <c r="BA18" s="125"/>
      <c r="BB18" s="125"/>
      <c r="BD18" s="125"/>
      <c r="IF18" s="72"/>
      <c r="IG18" s="72"/>
      <c r="IH18" s="72"/>
      <c r="II18" s="72"/>
      <c r="IJ18" s="72"/>
    </row>
    <row r="19" ht="15"/>
  </sheetData>
  <sheetProtection password="CE28" sheet="1"/>
  <mergeCells count="8">
    <mergeCell ref="A9:BD9"/>
    <mergeCell ref="C17:BD17"/>
    <mergeCell ref="A1:L1"/>
    <mergeCell ref="A4:BD4"/>
    <mergeCell ref="A5:BD5"/>
    <mergeCell ref="A6:BD6"/>
    <mergeCell ref="A7:BD7"/>
    <mergeCell ref="B8:BD8"/>
  </mergeCells>
  <dataValidations count="22">
    <dataValidation type="list" allowBlank="1" showInputMessage="1" showErrorMessage="1" sqref="K13:K14">
      <formula1>"Partial Conversion, Full Conversion"</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 type="list" allowBlank="1" showInputMessage="1" showErrorMessage="1" sqref="L13">
      <formula1>"INR,USD,JPY,EUR"</formula1>
    </dataValidation>
    <dataValidation type="decimal" allowBlank="1" showInputMessage="1" showErrorMessage="1" promptTitle="Rate Entry" prompt="Please enter the Other Taxes2 in Rupees for this item. " errorTitle="Invaid Entry" error="Only Numeric Values are allowed. " sqref="N13 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12.xml><?xml version="1.0" encoding="utf-8"?>
<worksheet xmlns="http://schemas.openxmlformats.org/spreadsheetml/2006/main" xmlns:r="http://schemas.openxmlformats.org/officeDocument/2006/relationships">
  <dimension ref="A3:IC24"/>
  <sheetViews>
    <sheetView zoomScalePageLayoutView="0" workbookViewId="0" topLeftCell="A7">
      <selection activeCell="J9" sqref="J9"/>
    </sheetView>
  </sheetViews>
  <sheetFormatPr defaultColWidth="8.8515625" defaultRowHeight="15"/>
  <cols>
    <col min="1" max="1" width="8.8515625" style="130" customWidth="1"/>
    <col min="2" max="2" width="24.7109375" style="130" customWidth="1"/>
    <col min="3" max="3" width="20.00390625" style="130" customWidth="1"/>
    <col min="4" max="4" width="23.28125" style="130" customWidth="1"/>
    <col min="5" max="5" width="22.28125" style="130" customWidth="1"/>
    <col min="6" max="6" width="18.28125" style="130" customWidth="1"/>
    <col min="7" max="7" width="28.140625" style="130" customWidth="1"/>
    <col min="8" max="16384" width="8.8515625" style="130" customWidth="1"/>
  </cols>
  <sheetData>
    <row r="3" spans="1:49" ht="14.25" customHeight="1">
      <c r="A3" s="269" t="str">
        <f>BoQ1!A4</f>
        <v>Tender Inviting Authority: Project Director (AIIB), AEGCL.</v>
      </c>
      <c r="B3" s="270"/>
      <c r="C3" s="270"/>
      <c r="D3" s="270"/>
      <c r="E3" s="270"/>
      <c r="F3" s="270"/>
      <c r="G3" s="271"/>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row>
    <row r="4" spans="1:237" s="131" customFormat="1" ht="30" customHeight="1">
      <c r="A4" s="269" t="str">
        <f>BoQ1!A5</f>
        <v>Name of Work: Procurement of Supply, Configuration, Integration, Installation, Implementation &amp; Support of ERP Software (hereafter ERP System) for AEGCL, Assam, India.</v>
      </c>
      <c r="B4" s="270"/>
      <c r="C4" s="270"/>
      <c r="D4" s="270"/>
      <c r="E4" s="270"/>
      <c r="F4" s="270"/>
      <c r="G4" s="271"/>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HY4" s="132"/>
      <c r="HZ4" s="132"/>
      <c r="IA4" s="132"/>
      <c r="IB4" s="132"/>
      <c r="IC4" s="132"/>
    </row>
    <row r="5" spans="1:237" s="131" customFormat="1" ht="30" customHeight="1">
      <c r="A5" s="273" t="str">
        <f>BoQ1!A6</f>
        <v>Contract No:  AEGCL/AIIB/ERP/PACKAGE – N1/38              dated. 13/01/2021</v>
      </c>
      <c r="B5" s="273"/>
      <c r="C5" s="273"/>
      <c r="D5" s="273"/>
      <c r="E5" s="273"/>
      <c r="F5" s="273"/>
      <c r="G5" s="273"/>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HY5" s="132"/>
      <c r="HZ5" s="132"/>
      <c r="IA5" s="132"/>
      <c r="IB5" s="132"/>
      <c r="IC5" s="132"/>
    </row>
    <row r="6" spans="1:237" s="134" customFormat="1" ht="78.75" customHeight="1">
      <c r="A6" s="252" t="s">
        <v>52</v>
      </c>
      <c r="B6" s="253"/>
      <c r="C6" s="254" t="str">
        <f>IF(ISBLANK(BoQ1!B8),"Please Enter Tenderer Name at B8 cell of BoQ1 Sheet",BoQ1!B8)</f>
        <v>Please Enter Tenderer Name at B8 cell of BoQ1 Sheet</v>
      </c>
      <c r="D6" s="255"/>
      <c r="E6" s="255"/>
      <c r="F6" s="255"/>
      <c r="G6" s="256"/>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HY6" s="135"/>
      <c r="HZ6" s="135"/>
      <c r="IA6" s="135"/>
      <c r="IB6" s="135"/>
      <c r="IC6" s="135"/>
    </row>
    <row r="7" spans="1:7" ht="18.75">
      <c r="A7" s="257" t="s">
        <v>99</v>
      </c>
      <c r="B7" s="258"/>
      <c r="C7" s="258"/>
      <c r="D7" s="258"/>
      <c r="E7" s="258"/>
      <c r="F7" s="258"/>
      <c r="G7" s="259"/>
    </row>
    <row r="8" spans="1:7" ht="15">
      <c r="A8" s="260" t="s">
        <v>100</v>
      </c>
      <c r="B8" s="261"/>
      <c r="C8" s="261"/>
      <c r="D8" s="261"/>
      <c r="E8" s="261"/>
      <c r="F8" s="261"/>
      <c r="G8" s="262"/>
    </row>
    <row r="9" spans="1:7" ht="51.75" customHeight="1">
      <c r="A9" s="263"/>
      <c r="B9" s="264"/>
      <c r="C9" s="264"/>
      <c r="D9" s="264"/>
      <c r="E9" s="264"/>
      <c r="F9" s="264"/>
      <c r="G9" s="265"/>
    </row>
    <row r="10" spans="1:7" ht="30">
      <c r="A10" s="136" t="s">
        <v>101</v>
      </c>
      <c r="B10" s="136" t="s">
        <v>102</v>
      </c>
      <c r="C10" s="136" t="s">
        <v>103</v>
      </c>
      <c r="D10" s="137" t="s">
        <v>104</v>
      </c>
      <c r="E10" s="136" t="s">
        <v>105</v>
      </c>
      <c r="F10" s="136" t="s">
        <v>106</v>
      </c>
      <c r="G10" s="136" t="s">
        <v>107</v>
      </c>
    </row>
    <row r="11" spans="1:7" ht="15">
      <c r="A11" s="138">
        <v>1.01</v>
      </c>
      <c r="B11" s="138" t="s">
        <v>108</v>
      </c>
      <c r="C11" s="138" t="str">
        <f>BoQ1!L13</f>
        <v>USD</v>
      </c>
      <c r="D11" s="139"/>
      <c r="E11" s="139"/>
      <c r="F11" s="139"/>
      <c r="G11" s="139"/>
    </row>
    <row r="12" spans="1:7" ht="15">
      <c r="A12" s="138">
        <v>1.02</v>
      </c>
      <c r="B12" s="138" t="s">
        <v>109</v>
      </c>
      <c r="C12" s="138" t="str">
        <f>BoQ1!L13</f>
        <v>USD</v>
      </c>
      <c r="D12" s="139"/>
      <c r="E12" s="139"/>
      <c r="F12" s="139"/>
      <c r="G12" s="139"/>
    </row>
    <row r="13" spans="1:7" ht="15">
      <c r="A13" s="138">
        <v>1.03</v>
      </c>
      <c r="B13" s="138" t="s">
        <v>110</v>
      </c>
      <c r="C13" s="138" t="str">
        <f>BoQ1!L13</f>
        <v>USD</v>
      </c>
      <c r="D13" s="139"/>
      <c r="E13" s="139"/>
      <c r="F13" s="139"/>
      <c r="G13" s="139"/>
    </row>
    <row r="14" spans="1:7" ht="30">
      <c r="A14" s="138">
        <v>1.04</v>
      </c>
      <c r="B14" s="140" t="s">
        <v>111</v>
      </c>
      <c r="C14" s="138" t="str">
        <f>BoQ1!L13</f>
        <v>USD</v>
      </c>
      <c r="D14" s="139"/>
      <c r="E14" s="139"/>
      <c r="F14" s="139"/>
      <c r="G14" s="139"/>
    </row>
    <row r="15" spans="1:7" ht="30">
      <c r="A15" s="138">
        <v>1.05</v>
      </c>
      <c r="B15" s="140" t="s">
        <v>112</v>
      </c>
      <c r="C15" s="138" t="str">
        <f>BoQ1!L13</f>
        <v>USD</v>
      </c>
      <c r="D15" s="139"/>
      <c r="E15" s="139"/>
      <c r="F15" s="139"/>
      <c r="G15" s="139"/>
    </row>
    <row r="16" spans="1:7" ht="15">
      <c r="A16" s="138">
        <v>1.05</v>
      </c>
      <c r="B16" s="138" t="s">
        <v>113</v>
      </c>
      <c r="C16" s="138" t="str">
        <f>BoQ1!L13</f>
        <v>USD</v>
      </c>
      <c r="D16" s="139"/>
      <c r="E16" s="139"/>
      <c r="F16" s="139"/>
      <c r="G16" s="139"/>
    </row>
    <row r="17" spans="1:7" ht="15">
      <c r="A17" s="138">
        <v>1.06</v>
      </c>
      <c r="B17" s="138" t="s">
        <v>114</v>
      </c>
      <c r="C17" s="138" t="str">
        <f>BoQ1!L13</f>
        <v>USD</v>
      </c>
      <c r="D17" s="139"/>
      <c r="E17" s="139"/>
      <c r="F17" s="139"/>
      <c r="G17" s="139"/>
    </row>
    <row r="18" spans="1:7" ht="15">
      <c r="A18" s="138">
        <v>1.07</v>
      </c>
      <c r="B18" s="138" t="s">
        <v>115</v>
      </c>
      <c r="C18" s="138" t="str">
        <f>BoQ1!L13</f>
        <v>USD</v>
      </c>
      <c r="D18" s="139"/>
      <c r="E18" s="139"/>
      <c r="F18" s="139"/>
      <c r="G18" s="139"/>
    </row>
    <row r="19" spans="1:7" ht="15">
      <c r="A19" s="138">
        <v>1.08</v>
      </c>
      <c r="B19" s="138" t="s">
        <v>115</v>
      </c>
      <c r="C19" s="138" t="str">
        <f>BoQ1!L13</f>
        <v>USD</v>
      </c>
      <c r="D19" s="139"/>
      <c r="E19" s="139"/>
      <c r="F19" s="139"/>
      <c r="G19" s="139"/>
    </row>
    <row r="20" spans="1:7" ht="15">
      <c r="A20" s="138">
        <v>1.09</v>
      </c>
      <c r="B20" s="138" t="s">
        <v>115</v>
      </c>
      <c r="C20" s="138" t="str">
        <f>BoQ1!L13</f>
        <v>USD</v>
      </c>
      <c r="D20" s="139"/>
      <c r="E20" s="139"/>
      <c r="F20" s="139"/>
      <c r="G20" s="139"/>
    </row>
    <row r="21" spans="1:7" ht="15">
      <c r="A21" s="138">
        <v>1.1</v>
      </c>
      <c r="B21" s="138" t="s">
        <v>116</v>
      </c>
      <c r="C21" s="138" t="str">
        <f>BoQ1!L13</f>
        <v>USD</v>
      </c>
      <c r="D21" s="139"/>
      <c r="E21" s="139"/>
      <c r="F21" s="139"/>
      <c r="G21" s="139"/>
    </row>
    <row r="22" spans="1:7" ht="15">
      <c r="A22" s="138">
        <v>1.11</v>
      </c>
      <c r="B22" s="138" t="s">
        <v>116</v>
      </c>
      <c r="C22" s="138" t="str">
        <f>BoQ1!L13</f>
        <v>USD</v>
      </c>
      <c r="D22" s="139"/>
      <c r="E22" s="139"/>
      <c r="F22" s="139"/>
      <c r="G22" s="139"/>
    </row>
    <row r="23" spans="1:7" ht="15">
      <c r="A23" s="138">
        <v>1.12</v>
      </c>
      <c r="B23" s="138" t="s">
        <v>117</v>
      </c>
      <c r="C23" s="138" t="str">
        <f>BoQ1!L13</f>
        <v>USD</v>
      </c>
      <c r="D23" s="139"/>
      <c r="E23" s="139"/>
      <c r="F23" s="139"/>
      <c r="G23" s="139"/>
    </row>
    <row r="24" spans="1:7" ht="15">
      <c r="A24" s="266" t="s">
        <v>118</v>
      </c>
      <c r="B24" s="267"/>
      <c r="C24" s="267"/>
      <c r="D24" s="267"/>
      <c r="E24" s="267"/>
      <c r="F24" s="268"/>
      <c r="G24" s="138">
        <f>SUM(G11:G23)</f>
        <v>0</v>
      </c>
    </row>
  </sheetData>
  <sheetProtection/>
  <mergeCells count="14">
    <mergeCell ref="H4:U4"/>
    <mergeCell ref="V4:AI4"/>
    <mergeCell ref="AJ4:AW4"/>
    <mergeCell ref="A5:G5"/>
    <mergeCell ref="H5:U5"/>
    <mergeCell ref="V5:AI5"/>
    <mergeCell ref="AJ5:AW5"/>
    <mergeCell ref="A6:B6"/>
    <mergeCell ref="C6:G6"/>
    <mergeCell ref="A7:G7"/>
    <mergeCell ref="A8:G9"/>
    <mergeCell ref="A24:F24"/>
    <mergeCell ref="A3:G3"/>
    <mergeCell ref="A4:G4"/>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274" t="s">
        <v>2</v>
      </c>
      <c r="F6" s="274"/>
      <c r="G6" s="274"/>
      <c r="H6" s="274"/>
      <c r="I6" s="274"/>
      <c r="J6" s="274"/>
      <c r="K6" s="274"/>
    </row>
    <row r="7" spans="5:11" ht="15">
      <c r="E7" s="274"/>
      <c r="F7" s="274"/>
      <c r="G7" s="274"/>
      <c r="H7" s="274"/>
      <c r="I7" s="274"/>
      <c r="J7" s="274"/>
      <c r="K7" s="274"/>
    </row>
    <row r="8" spans="5:11" ht="15">
      <c r="E8" s="274"/>
      <c r="F8" s="274"/>
      <c r="G8" s="274"/>
      <c r="H8" s="274"/>
      <c r="I8" s="274"/>
      <c r="J8" s="274"/>
      <c r="K8" s="274"/>
    </row>
    <row r="9" spans="5:11" ht="15">
      <c r="E9" s="274"/>
      <c r="F9" s="274"/>
      <c r="G9" s="274"/>
      <c r="H9" s="274"/>
      <c r="I9" s="274"/>
      <c r="J9" s="274"/>
      <c r="K9" s="274"/>
    </row>
    <row r="10" spans="5:11" ht="15">
      <c r="E10" s="274"/>
      <c r="F10" s="274"/>
      <c r="G10" s="274"/>
      <c r="H10" s="274"/>
      <c r="I10" s="274"/>
      <c r="J10" s="274"/>
      <c r="K10" s="274"/>
    </row>
    <row r="11" spans="5:11" ht="15">
      <c r="E11" s="274"/>
      <c r="F11" s="274"/>
      <c r="G11" s="274"/>
      <c r="H11" s="274"/>
      <c r="I11" s="274"/>
      <c r="J11" s="274"/>
      <c r="K11" s="274"/>
    </row>
    <row r="12" spans="5:11" ht="15">
      <c r="E12" s="274"/>
      <c r="F12" s="274"/>
      <c r="G12" s="274"/>
      <c r="H12" s="274"/>
      <c r="I12" s="274"/>
      <c r="J12" s="274"/>
      <c r="K12" s="274"/>
    </row>
    <row r="13" spans="5:11" ht="15">
      <c r="E13" s="274"/>
      <c r="F13" s="274"/>
      <c r="G13" s="274"/>
      <c r="H13" s="274"/>
      <c r="I13" s="274"/>
      <c r="J13" s="274"/>
      <c r="K13" s="274"/>
    </row>
    <row r="14" spans="5:11" ht="15">
      <c r="E14" s="274"/>
      <c r="F14" s="274"/>
      <c r="G14" s="274"/>
      <c r="H14" s="274"/>
      <c r="I14" s="274"/>
      <c r="J14" s="274"/>
      <c r="K14" s="274"/>
    </row>
  </sheetData>
  <sheetProtection/>
  <mergeCells count="1">
    <mergeCell ref="E6:K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21"/>
  <sheetViews>
    <sheetView zoomScalePageLayoutView="0" workbookViewId="0" topLeftCell="A1">
      <selection activeCell="B10" sqref="B10:E10"/>
    </sheetView>
  </sheetViews>
  <sheetFormatPr defaultColWidth="9.28125" defaultRowHeight="15"/>
  <cols>
    <col min="1" max="1" width="42.421875" style="141" customWidth="1"/>
    <col min="2" max="2" width="23.8515625" style="141" customWidth="1"/>
    <col min="3" max="3" width="16.57421875" style="141" customWidth="1"/>
    <col min="4" max="4" width="20.140625" style="141" customWidth="1"/>
    <col min="5" max="5" width="18.140625" style="141" customWidth="1"/>
    <col min="6" max="16384" width="9.28125" style="141" customWidth="1"/>
  </cols>
  <sheetData>
    <row r="1" spans="1:5" ht="20.25">
      <c r="A1" s="231" t="s">
        <v>119</v>
      </c>
      <c r="B1" s="231"/>
      <c r="C1" s="231"/>
      <c r="D1" s="231"/>
      <c r="E1" s="231"/>
    </row>
    <row r="2" spans="1:5" ht="15">
      <c r="A2" s="142" t="s">
        <v>120</v>
      </c>
      <c r="B2" s="232" t="s">
        <v>159</v>
      </c>
      <c r="C2" s="233"/>
      <c r="D2" s="233"/>
      <c r="E2" s="234"/>
    </row>
    <row r="3" spans="1:5" ht="42.75" customHeight="1">
      <c r="A3" s="187" t="s">
        <v>121</v>
      </c>
      <c r="B3" s="228" t="s">
        <v>160</v>
      </c>
      <c r="C3" s="229"/>
      <c r="D3" s="229"/>
      <c r="E3" s="230"/>
    </row>
    <row r="4" spans="1:5" ht="15">
      <c r="A4" s="186" t="s">
        <v>122</v>
      </c>
      <c r="B4" s="232" t="s">
        <v>161</v>
      </c>
      <c r="C4" s="233"/>
      <c r="D4" s="233"/>
      <c r="E4" s="234"/>
    </row>
    <row r="5" spans="1:5" ht="34.5" customHeight="1">
      <c r="A5" s="143" t="s">
        <v>123</v>
      </c>
      <c r="B5" s="228" t="s">
        <v>124</v>
      </c>
      <c r="C5" s="229"/>
      <c r="D5" s="229"/>
      <c r="E5" s="230"/>
    </row>
    <row r="6" spans="1:5" ht="44.25" customHeight="1">
      <c r="A6" s="215" t="s">
        <v>125</v>
      </c>
      <c r="B6" s="216"/>
      <c r="C6" s="216"/>
      <c r="D6" s="216"/>
      <c r="E6" s="235"/>
    </row>
    <row r="7" spans="1:5" ht="33" customHeight="1">
      <c r="A7" s="215" t="s">
        <v>126</v>
      </c>
      <c r="B7" s="216"/>
      <c r="C7" s="144"/>
      <c r="D7" s="217"/>
      <c r="E7" s="218"/>
    </row>
    <row r="8" spans="1:5" ht="37.5" customHeight="1">
      <c r="A8" s="219" t="s">
        <v>127</v>
      </c>
      <c r="B8" s="220"/>
      <c r="C8" s="220"/>
      <c r="D8" s="220"/>
      <c r="E8" s="221"/>
    </row>
    <row r="9" spans="1:5" ht="45">
      <c r="A9" s="145" t="s">
        <v>128</v>
      </c>
      <c r="B9" s="222"/>
      <c r="C9" s="223"/>
      <c r="D9" s="223"/>
      <c r="E9" s="224"/>
    </row>
    <row r="10" spans="1:5" ht="67.5" customHeight="1">
      <c r="A10" s="146" t="s">
        <v>129</v>
      </c>
      <c r="B10" s="225"/>
      <c r="C10" s="226"/>
      <c r="D10" s="226"/>
      <c r="E10" s="227"/>
    </row>
    <row r="11" spans="1:5" ht="57" customHeight="1">
      <c r="A11" s="228" t="s">
        <v>130</v>
      </c>
      <c r="B11" s="229"/>
      <c r="C11" s="229"/>
      <c r="D11" s="229"/>
      <c r="E11" s="230"/>
    </row>
    <row r="12" spans="1:5" ht="15">
      <c r="A12" s="147"/>
      <c r="E12" s="148"/>
    </row>
    <row r="13" spans="1:5" ht="15">
      <c r="A13" s="149" t="s">
        <v>131</v>
      </c>
      <c r="B13" s="150" t="s">
        <v>132</v>
      </c>
      <c r="C13" s="150" t="s">
        <v>133</v>
      </c>
      <c r="D13" s="150" t="s">
        <v>134</v>
      </c>
      <c r="E13" s="148"/>
    </row>
    <row r="14" spans="1:5" ht="22.5" customHeight="1">
      <c r="A14" s="151"/>
      <c r="B14" s="152"/>
      <c r="C14" s="152"/>
      <c r="D14" s="152"/>
      <c r="E14" s="148"/>
    </row>
    <row r="15" spans="1:5" ht="22.5" customHeight="1">
      <c r="A15" s="151"/>
      <c r="B15" s="152"/>
      <c r="C15" s="152"/>
      <c r="D15" s="152"/>
      <c r="E15" s="148"/>
    </row>
    <row r="16" spans="1:5" ht="22.5" customHeight="1">
      <c r="A16" s="153"/>
      <c r="B16" s="154"/>
      <c r="C16" s="154"/>
      <c r="D16" s="154"/>
      <c r="E16" s="148"/>
    </row>
    <row r="17" spans="1:5" ht="15">
      <c r="A17" s="209" t="s">
        <v>135</v>
      </c>
      <c r="B17" s="210"/>
      <c r="C17" s="210"/>
      <c r="D17" s="210"/>
      <c r="E17" s="148"/>
    </row>
    <row r="18" spans="1:5" ht="15">
      <c r="A18" s="147"/>
      <c r="E18" s="148"/>
    </row>
    <row r="19" spans="1:5" ht="25.5">
      <c r="A19" s="155" t="s">
        <v>136</v>
      </c>
      <c r="B19" s="211" t="str">
        <f>IF(ISBLANK(BoQ1!B8),"Please Enter Tenderer Name at B8 cell of BoQ1 Sheet",BoQ1!B8)</f>
        <v>Please Enter Tenderer Name at B8 cell of BoQ1 Sheet</v>
      </c>
      <c r="C19" s="211"/>
      <c r="D19" s="211"/>
      <c r="E19" s="212"/>
    </row>
    <row r="20" spans="1:5" ht="38.25">
      <c r="A20" s="155" t="s">
        <v>137</v>
      </c>
      <c r="B20" s="213"/>
      <c r="C20" s="213"/>
      <c r="D20" s="213"/>
      <c r="E20" s="214"/>
    </row>
    <row r="21" spans="1:5" ht="25.5">
      <c r="A21" s="155" t="s">
        <v>138</v>
      </c>
      <c r="B21" s="213"/>
      <c r="C21" s="213"/>
      <c r="D21" s="213"/>
      <c r="E21" s="214"/>
    </row>
  </sheetData>
  <sheetProtection password="CE28" sheet="1"/>
  <mergeCells count="16">
    <mergeCell ref="A1:E1"/>
    <mergeCell ref="B2:E2"/>
    <mergeCell ref="B3:E3"/>
    <mergeCell ref="B4:E4"/>
    <mergeCell ref="B5:E5"/>
    <mergeCell ref="A6:E6"/>
    <mergeCell ref="A17:D17"/>
    <mergeCell ref="B19:E19"/>
    <mergeCell ref="B20:E20"/>
    <mergeCell ref="B21:E21"/>
    <mergeCell ref="A7:B7"/>
    <mergeCell ref="D7:E7"/>
    <mergeCell ref="A8:E8"/>
    <mergeCell ref="B9:E9"/>
    <mergeCell ref="B10:E10"/>
    <mergeCell ref="A11:E11"/>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31">
    <tabColor theme="4" tint="-0.4999699890613556"/>
  </sheetPr>
  <dimension ref="A1:II17"/>
  <sheetViews>
    <sheetView showGridLines="0" zoomScale="80" zoomScaleNormal="80" zoomScalePageLayoutView="0" workbookViewId="0" topLeftCell="A1">
      <selection activeCell="A8" sqref="A8"/>
    </sheetView>
  </sheetViews>
  <sheetFormatPr defaultColWidth="9.28125" defaultRowHeight="15"/>
  <cols>
    <col min="1" max="1" width="14.7109375" style="26" customWidth="1"/>
    <col min="2" max="2" width="59.28125" style="26" customWidth="1"/>
    <col min="3" max="3" width="13.57421875" style="26" hidden="1" customWidth="1"/>
    <col min="4" max="4" width="12.421875" style="26" hidden="1" customWidth="1"/>
    <col min="5" max="5" width="13.421875" style="26" hidden="1" customWidth="1"/>
    <col min="6" max="6" width="15.28125" style="26" hidden="1" customWidth="1"/>
    <col min="7" max="7" width="14.28125" style="26" hidden="1" customWidth="1"/>
    <col min="8" max="8" width="13.7109375" style="26" hidden="1" customWidth="1"/>
    <col min="9" max="10" width="12.28125" style="26" hidden="1" customWidth="1"/>
    <col min="11" max="11" width="19.57421875" style="26" hidden="1" customWidth="1"/>
    <col min="12" max="12" width="14.28125" style="26" customWidth="1"/>
    <col min="13" max="13" width="17.7109375" style="26" hidden="1" customWidth="1"/>
    <col min="14" max="14" width="12.28125" style="52" hidden="1" customWidth="1"/>
    <col min="15" max="15" width="12.28125" style="26" hidden="1" customWidth="1"/>
    <col min="16" max="16" width="27.140625" style="26" customWidth="1"/>
    <col min="17" max="17" width="24.421875" style="26" customWidth="1"/>
    <col min="18" max="19" width="12.28125" style="26" hidden="1" customWidth="1"/>
    <col min="20" max="20" width="31.00390625" style="26" customWidth="1"/>
    <col min="21" max="21" width="15.421875" style="26" hidden="1" customWidth="1"/>
    <col min="22" max="22" width="13.7109375" style="26" hidden="1" customWidth="1"/>
    <col min="23" max="23" width="13.57421875" style="26" hidden="1" customWidth="1"/>
    <col min="24" max="24" width="11.28125" style="26" hidden="1" customWidth="1"/>
    <col min="25" max="25" width="12.57421875" style="26" hidden="1" customWidth="1"/>
    <col min="26" max="26" width="12.28125" style="26" hidden="1" customWidth="1"/>
    <col min="27" max="51" width="9.28125" style="26" hidden="1" customWidth="1"/>
    <col min="52" max="52" width="10.28125" style="26" hidden="1" customWidth="1"/>
    <col min="53" max="53" width="26.7109375" style="26" customWidth="1"/>
    <col min="54" max="54" width="19.7109375" style="26" hidden="1" customWidth="1"/>
    <col min="55" max="55" width="50.28125" style="26" customWidth="1"/>
    <col min="56" max="238" width="9.28125" style="26" customWidth="1"/>
    <col min="239" max="243" width="9.28125" style="27" customWidth="1"/>
    <col min="244" max="16384" width="9.28125" style="26" customWidth="1"/>
  </cols>
  <sheetData>
    <row r="1" spans="1:243" s="1" customFormat="1" ht="30" customHeight="1">
      <c r="A1" s="202" t="str">
        <f>B2&amp;" BoQ"</f>
        <v>Item Wise BoQ</v>
      </c>
      <c r="B1" s="202"/>
      <c r="C1" s="202"/>
      <c r="D1" s="202"/>
      <c r="E1" s="202"/>
      <c r="F1" s="202"/>
      <c r="G1" s="202"/>
      <c r="H1" s="202"/>
      <c r="I1" s="202"/>
      <c r="J1" s="202"/>
      <c r="K1" s="202"/>
      <c r="L1" s="202"/>
      <c r="O1" s="2"/>
      <c r="P1" s="2"/>
      <c r="Q1" s="3"/>
      <c r="IE1" s="3"/>
      <c r="IF1" s="3"/>
      <c r="IG1" s="3"/>
      <c r="IH1" s="3"/>
      <c r="II1" s="3"/>
    </row>
    <row r="2" spans="1:17" s="1" customFormat="1" ht="25.5" customHeight="1" hidden="1">
      <c r="A2" s="28" t="s">
        <v>3</v>
      </c>
      <c r="B2" s="28" t="s">
        <v>36</v>
      </c>
      <c r="C2" s="28" t="s">
        <v>4</v>
      </c>
      <c r="D2" s="28" t="s">
        <v>43</v>
      </c>
      <c r="E2" s="28" t="s">
        <v>44</v>
      </c>
      <c r="J2" s="4"/>
      <c r="K2" s="4"/>
      <c r="L2" s="4"/>
      <c r="O2" s="2"/>
      <c r="P2" s="2"/>
      <c r="Q2" s="3"/>
    </row>
    <row r="3" spans="1:243" s="1" customFormat="1" ht="30" customHeight="1" hidden="1">
      <c r="A3" s="1" t="s">
        <v>5</v>
      </c>
      <c r="IE3" s="3"/>
      <c r="IF3" s="3"/>
      <c r="IG3" s="3"/>
      <c r="IH3" s="3"/>
      <c r="II3" s="3"/>
    </row>
    <row r="4" spans="1:243" s="5" customFormat="1" ht="30" customHeight="1">
      <c r="A4" s="203" t="str">
        <f>BoQ1!A4</f>
        <v>Tender Inviting Authority: Project Director (AIIB), AEGCL.</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IE4" s="6"/>
      <c r="IF4" s="6"/>
      <c r="IG4" s="6"/>
      <c r="IH4" s="6"/>
      <c r="II4" s="6"/>
    </row>
    <row r="5" spans="1:243" s="5" customFormat="1" ht="30" customHeight="1">
      <c r="A5" s="203" t="str">
        <f>BoQ1!A5</f>
        <v>Name of Work: Procurement of Supply, Configuration, Integration, Installation, Implementation &amp; Support of ERP Software (hereafter ERP System) for AEGCL, Assam, India.</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IE5" s="6"/>
      <c r="IF5" s="6"/>
      <c r="IG5" s="6"/>
      <c r="IH5" s="6"/>
      <c r="II5" s="6"/>
    </row>
    <row r="6" spans="1:243" s="5" customFormat="1" ht="30" customHeight="1">
      <c r="A6" s="203" t="str">
        <f>BoQ1!A6</f>
        <v>Contract No:  AEGCL/AIIB/ERP/PACKAGE – N1/38              dated. 13/01/2021</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IE6" s="6"/>
      <c r="IF6" s="6"/>
      <c r="IG6" s="6"/>
      <c r="IH6" s="6"/>
      <c r="II6" s="6"/>
    </row>
    <row r="7" spans="1:243" s="5" customFormat="1" ht="29.25" customHeight="1" hidden="1">
      <c r="A7" s="205" t="s">
        <v>6</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IE7" s="6"/>
      <c r="IF7" s="6"/>
      <c r="IG7" s="6"/>
      <c r="IH7" s="6"/>
      <c r="II7" s="6"/>
    </row>
    <row r="8" spans="1:243" s="7" customFormat="1" ht="84" customHeight="1">
      <c r="A8" s="29" t="s">
        <v>52</v>
      </c>
      <c r="B8" s="236" t="str">
        <f>IF(ISBLANK(BoQ1!B8),"Please Enter Tenderer Name at B8 cell of BoQ1 Sheet",BoQ1!B8)</f>
        <v>Please Enter Tenderer Name at B8 cell of BoQ1 Sheet</v>
      </c>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8"/>
      <c r="IE8" s="8"/>
      <c r="IF8" s="8"/>
      <c r="IG8" s="8"/>
      <c r="IH8" s="8"/>
      <c r="II8" s="8"/>
    </row>
    <row r="9" spans="1:243" s="9" customFormat="1" ht="61.5" customHeight="1">
      <c r="A9" s="196" t="s">
        <v>149</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8"/>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12" customFormat="1" ht="108" customHeight="1">
      <c r="A11" s="11" t="s">
        <v>0</v>
      </c>
      <c r="B11" s="53" t="s">
        <v>14</v>
      </c>
      <c r="C11" s="53" t="s">
        <v>1</v>
      </c>
      <c r="D11" s="53" t="s">
        <v>15</v>
      </c>
      <c r="E11" s="53" t="s">
        <v>16</v>
      </c>
      <c r="F11" s="53" t="s">
        <v>55</v>
      </c>
      <c r="G11" s="53"/>
      <c r="H11" s="53"/>
      <c r="I11" s="53" t="s">
        <v>17</v>
      </c>
      <c r="J11" s="53" t="s">
        <v>18</v>
      </c>
      <c r="K11" s="53" t="s">
        <v>19</v>
      </c>
      <c r="L11" s="73" t="s">
        <v>20</v>
      </c>
      <c r="M11" s="74" t="s">
        <v>140</v>
      </c>
      <c r="N11" s="73" t="s">
        <v>141</v>
      </c>
      <c r="O11" s="73" t="s">
        <v>142</v>
      </c>
      <c r="P11" s="73" t="s">
        <v>150</v>
      </c>
      <c r="Q11" s="73" t="s">
        <v>151</v>
      </c>
      <c r="R11" s="73"/>
      <c r="S11" s="73"/>
      <c r="T11" s="73" t="s">
        <v>155</v>
      </c>
      <c r="U11" s="73" t="s">
        <v>143</v>
      </c>
      <c r="V11" s="73" t="s">
        <v>144</v>
      </c>
      <c r="W11" s="53" t="s">
        <v>145</v>
      </c>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146</v>
      </c>
      <c r="BB11" s="55" t="s">
        <v>147</v>
      </c>
      <c r="BC11" s="56" t="s">
        <v>21</v>
      </c>
      <c r="IE11" s="13"/>
      <c r="IF11" s="13"/>
      <c r="IG11" s="13"/>
      <c r="IH11" s="13"/>
      <c r="II11" s="13"/>
    </row>
    <row r="12" spans="1:243" s="12" customFormat="1" ht="15">
      <c r="A12" s="14">
        <v>1</v>
      </c>
      <c r="B12" s="57">
        <v>2</v>
      </c>
      <c r="C12" s="57">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53</v>
      </c>
      <c r="BB12" s="57">
        <v>54</v>
      </c>
      <c r="BC12" s="57">
        <v>55</v>
      </c>
      <c r="IE12" s="13"/>
      <c r="IF12" s="13"/>
      <c r="IG12" s="13"/>
      <c r="IH12" s="13"/>
      <c r="II12" s="13"/>
    </row>
    <row r="13" spans="1:243" s="19" customFormat="1" ht="16.5" customHeight="1">
      <c r="A13" s="30">
        <v>1.01</v>
      </c>
      <c r="B13" s="35" t="s">
        <v>152</v>
      </c>
      <c r="C13" s="31" t="s">
        <v>23</v>
      </c>
      <c r="D13" s="32">
        <v>1</v>
      </c>
      <c r="E13" s="15" t="s">
        <v>25</v>
      </c>
      <c r="F13" s="32"/>
      <c r="G13" s="21"/>
      <c r="H13" s="16"/>
      <c r="I13" s="33" t="s">
        <v>26</v>
      </c>
      <c r="J13" s="17">
        <f>IF(I13="Less(-)",-1,1)</f>
        <v>1</v>
      </c>
      <c r="K13" s="18" t="s">
        <v>45</v>
      </c>
      <c r="L13" s="156" t="str">
        <f>BoQ1!L13</f>
        <v>USD</v>
      </c>
      <c r="M13" s="60">
        <f>N13</f>
        <v>0</v>
      </c>
      <c r="N13" s="157">
        <v>0</v>
      </c>
      <c r="O13" s="157">
        <v>0</v>
      </c>
      <c r="P13" s="157">
        <f>IF($L$13="INR",GroupC!BC17,GroupC!BA17)</f>
        <v>0</v>
      </c>
      <c r="Q13" s="157">
        <f>IF($L$13="INR",GroupD!BC17,GroupD!BA17)</f>
        <v>0</v>
      </c>
      <c r="R13" s="157">
        <v>0</v>
      </c>
      <c r="S13" s="157">
        <v>0</v>
      </c>
      <c r="T13" s="157">
        <f>GroupC!P17+GroupD!P17</f>
        <v>0</v>
      </c>
      <c r="U13" s="157">
        <v>0</v>
      </c>
      <c r="V13" s="157">
        <v>0</v>
      </c>
      <c r="W13" s="157">
        <v>0</v>
      </c>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4">
        <f>SUM(N13:T13)</f>
        <v>0</v>
      </c>
      <c r="BB13" s="158">
        <f>SUM(N13:T13)</f>
        <v>0</v>
      </c>
      <c r="BC13" s="35" t="str">
        <f>SpellNumber123(L13,BA13)</f>
        <v>USD Zero Only</v>
      </c>
      <c r="IE13" s="20">
        <v>1.01</v>
      </c>
      <c r="IF13" s="20" t="s">
        <v>27</v>
      </c>
      <c r="IG13" s="20" t="s">
        <v>23</v>
      </c>
      <c r="IH13" s="20">
        <v>123.223</v>
      </c>
      <c r="II13" s="20" t="s">
        <v>25</v>
      </c>
    </row>
    <row r="14" spans="1:243" s="19" customFormat="1" ht="24.75" customHeight="1">
      <c r="A14" s="36" t="s">
        <v>33</v>
      </c>
      <c r="B14" s="37"/>
      <c r="C14" s="38"/>
      <c r="D14" s="39"/>
      <c r="E14" s="39"/>
      <c r="F14" s="39"/>
      <c r="G14" s="39"/>
      <c r="H14" s="40"/>
      <c r="I14" s="40"/>
      <c r="J14" s="40"/>
      <c r="K14" s="40"/>
      <c r="L14" s="41"/>
      <c r="BA14" s="42">
        <f>BA13</f>
        <v>0</v>
      </c>
      <c r="BB14" s="42">
        <f>SUM(BB13:BB13)</f>
        <v>0</v>
      </c>
      <c r="BC14" s="35" t="str">
        <f>SpellNumber(L13,BA14)</f>
        <v>USD Zero Only</v>
      </c>
      <c r="IE14" s="20">
        <v>4</v>
      </c>
      <c r="IF14" s="20" t="s">
        <v>28</v>
      </c>
      <c r="IG14" s="20" t="s">
        <v>32</v>
      </c>
      <c r="IH14" s="20">
        <v>10</v>
      </c>
      <c r="II14" s="20" t="s">
        <v>25</v>
      </c>
    </row>
    <row r="15" spans="1:243" s="24" customFormat="1" ht="54.75" customHeight="1" hidden="1">
      <c r="A15" s="37" t="s">
        <v>42</v>
      </c>
      <c r="B15" s="43"/>
      <c r="C15" s="22"/>
      <c r="D15" s="44"/>
      <c r="E15" s="45" t="s">
        <v>34</v>
      </c>
      <c r="F15" s="58"/>
      <c r="G15" s="46"/>
      <c r="H15" s="23"/>
      <c r="I15" s="23"/>
      <c r="J15" s="23"/>
      <c r="K15" s="47"/>
      <c r="L15" s="48"/>
      <c r="M15" s="49" t="s">
        <v>35</v>
      </c>
      <c r="O15" s="19"/>
      <c r="P15" s="19"/>
      <c r="Q15" s="19"/>
      <c r="R15" s="19"/>
      <c r="S15" s="19"/>
      <c r="BA15" s="59">
        <f>IF(ISBLANK(F15),0,IF(E15="Excess (+)",ROUND(BA14+(BA14*F15),2),IF(E15="Less (-)",ROUND(BA14+(BA14*F15*(-1)),2),0)))</f>
        <v>0</v>
      </c>
      <c r="BB15" s="50">
        <f>ROUND(BA15,0)</f>
        <v>0</v>
      </c>
      <c r="BC15" s="51" t="str">
        <f>SpellNumber(L15,BB15)</f>
        <v> Zero Only</v>
      </c>
      <c r="IE15" s="25"/>
      <c r="IF15" s="25"/>
      <c r="IG15" s="25"/>
      <c r="IH15" s="25"/>
      <c r="II15" s="25"/>
    </row>
    <row r="16" spans="1:243" s="24" customFormat="1" ht="43.5" customHeight="1">
      <c r="A16" s="36" t="s">
        <v>41</v>
      </c>
      <c r="B16" s="36"/>
      <c r="C16" s="199" t="str">
        <f>SpellNumber(L13,BA14)</f>
        <v>USD Zero Only</v>
      </c>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1"/>
      <c r="IE16" s="25"/>
      <c r="IF16" s="25"/>
      <c r="IG16" s="25"/>
      <c r="IH16" s="25"/>
      <c r="II16" s="25"/>
    </row>
    <row r="17" spans="3:243" s="12" customFormat="1" ht="15">
      <c r="C17" s="26"/>
      <c r="D17" s="26"/>
      <c r="E17" s="26"/>
      <c r="F17" s="26"/>
      <c r="G17" s="26"/>
      <c r="H17" s="26"/>
      <c r="I17" s="26"/>
      <c r="J17" s="26"/>
      <c r="K17" s="26"/>
      <c r="L17" s="26"/>
      <c r="M17" s="26"/>
      <c r="O17" s="26"/>
      <c r="BA17" s="26"/>
      <c r="BC17" s="26"/>
      <c r="IE17" s="13"/>
      <c r="IF17" s="13"/>
      <c r="IG17" s="13"/>
      <c r="IH17" s="13"/>
      <c r="II17" s="13"/>
    </row>
    <row r="18" ht="15"/>
    <row r="19" ht="15"/>
  </sheetData>
  <sheetProtection password="CE28"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
      <formula1>"Partial Conversion, Full Conversion"</formula1>
    </dataValidation>
    <dataValidation type="decimal" allowBlank="1" showErrorMessage="1" promptTitle="Rate Entry" prompt="Please enter the Other Taxes2 in Rupees for this item. " errorTitle="Invaid Entry" error="Only Numeric Values are allowed. " sqref="N13:T13">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22">
    <tabColor theme="4" tint="-0.4999699890613556"/>
  </sheetPr>
  <dimension ref="A1:II17"/>
  <sheetViews>
    <sheetView showGridLines="0" zoomScale="80" zoomScaleNormal="80" zoomScalePageLayoutView="0" workbookViewId="0" topLeftCell="A1">
      <selection activeCell="A8" sqref="A8"/>
    </sheetView>
  </sheetViews>
  <sheetFormatPr defaultColWidth="9.28125" defaultRowHeight="15"/>
  <cols>
    <col min="1" max="1" width="14.7109375" style="26" customWidth="1"/>
    <col min="2" max="2" width="59.28125" style="26" customWidth="1"/>
    <col min="3" max="3" width="13.57421875" style="26" hidden="1" customWidth="1"/>
    <col min="4" max="4" width="12.421875" style="26" hidden="1" customWidth="1"/>
    <col min="5" max="5" width="13.421875" style="26" hidden="1" customWidth="1"/>
    <col min="6" max="6" width="15.28125" style="26" hidden="1" customWidth="1"/>
    <col min="7" max="7" width="14.28125" style="26" hidden="1" customWidth="1"/>
    <col min="8" max="8" width="13.7109375" style="26" hidden="1" customWidth="1"/>
    <col min="9" max="10" width="12.28125" style="26" hidden="1" customWidth="1"/>
    <col min="11" max="11" width="19.57421875" style="26" hidden="1" customWidth="1"/>
    <col min="12" max="12" width="14.28125" style="26" customWidth="1"/>
    <col min="13" max="13" width="17.7109375" style="26" hidden="1" customWidth="1"/>
    <col min="14" max="14" width="24.421875" style="52" customWidth="1"/>
    <col min="15" max="15" width="24.00390625" style="26" customWidth="1"/>
    <col min="16" max="20" width="12.28125" style="26" hidden="1" customWidth="1"/>
    <col min="21" max="21" width="22.7109375" style="26" customWidth="1"/>
    <col min="22" max="22" width="24.57421875" style="26" customWidth="1"/>
    <col min="23" max="23" width="24.28125" style="26" customWidth="1"/>
    <col min="24" max="24" width="11.28125" style="26" hidden="1" customWidth="1"/>
    <col min="25" max="25" width="12.57421875" style="26" hidden="1" customWidth="1"/>
    <col min="26" max="26" width="23.8515625" style="26" customWidth="1"/>
    <col min="27" max="51" width="9.28125" style="26" hidden="1" customWidth="1"/>
    <col min="52" max="52" width="10.28125" style="26" hidden="1" customWidth="1"/>
    <col min="53" max="53" width="25.421875" style="26" customWidth="1"/>
    <col min="54" max="54" width="19.7109375" style="26" hidden="1" customWidth="1"/>
    <col min="55" max="55" width="50.28125" style="26" customWidth="1"/>
    <col min="56" max="238" width="9.28125" style="26" customWidth="1"/>
    <col min="239" max="243" width="9.28125" style="27" customWidth="1"/>
    <col min="244" max="16384" width="9.28125" style="26" customWidth="1"/>
  </cols>
  <sheetData>
    <row r="1" spans="1:243" s="1" customFormat="1" ht="30" customHeight="1">
      <c r="A1" s="202" t="str">
        <f>B2&amp;" BoQ"</f>
        <v>Item Wise BoQ</v>
      </c>
      <c r="B1" s="202"/>
      <c r="C1" s="202"/>
      <c r="D1" s="202"/>
      <c r="E1" s="202"/>
      <c r="F1" s="202"/>
      <c r="G1" s="202"/>
      <c r="H1" s="202"/>
      <c r="I1" s="202"/>
      <c r="J1" s="202"/>
      <c r="K1" s="202"/>
      <c r="L1" s="202"/>
      <c r="O1" s="2"/>
      <c r="P1" s="2"/>
      <c r="Q1" s="3"/>
      <c r="IE1" s="3"/>
      <c r="IF1" s="3"/>
      <c r="IG1" s="3"/>
      <c r="IH1" s="3"/>
      <c r="II1" s="3"/>
    </row>
    <row r="2" spans="1:17" s="1" customFormat="1" ht="25.5" customHeight="1" hidden="1">
      <c r="A2" s="28" t="s">
        <v>3</v>
      </c>
      <c r="B2" s="28" t="s">
        <v>36</v>
      </c>
      <c r="C2" s="28" t="s">
        <v>4</v>
      </c>
      <c r="D2" s="28" t="s">
        <v>43</v>
      </c>
      <c r="E2" s="28" t="s">
        <v>44</v>
      </c>
      <c r="J2" s="4"/>
      <c r="K2" s="4"/>
      <c r="L2" s="4"/>
      <c r="O2" s="2"/>
      <c r="P2" s="2"/>
      <c r="Q2" s="3"/>
    </row>
    <row r="3" spans="1:243" s="1" customFormat="1" ht="30" customHeight="1" hidden="1">
      <c r="A3" s="1" t="s">
        <v>5</v>
      </c>
      <c r="IE3" s="3"/>
      <c r="IF3" s="3"/>
      <c r="IG3" s="3"/>
      <c r="IH3" s="3"/>
      <c r="II3" s="3"/>
    </row>
    <row r="4" spans="1:243" s="5" customFormat="1" ht="30" customHeight="1">
      <c r="A4" s="203" t="str">
        <f>BoQ1!A4</f>
        <v>Tender Inviting Authority: Project Director (AIIB), AEGCL.</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IE4" s="6"/>
      <c r="IF4" s="6"/>
      <c r="IG4" s="6"/>
      <c r="IH4" s="6"/>
      <c r="II4" s="6"/>
    </row>
    <row r="5" spans="1:243" s="5" customFormat="1" ht="30" customHeight="1">
      <c r="A5" s="203" t="str">
        <f>BoQ1!A5</f>
        <v>Name of Work: Procurement of Supply, Configuration, Integration, Installation, Implementation &amp; Support of ERP Software (hereafter ERP System) for AEGCL, Assam, India.</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IE5" s="6"/>
      <c r="IF5" s="6"/>
      <c r="IG5" s="6"/>
      <c r="IH5" s="6"/>
      <c r="II5" s="6"/>
    </row>
    <row r="6" spans="1:243" s="5" customFormat="1" ht="30" customHeight="1">
      <c r="A6" s="203" t="str">
        <f>BoQ1!A6</f>
        <v>Contract No:  AEGCL/AIIB/ERP/PACKAGE – N1/38              dated. 13/01/2021</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IE6" s="6"/>
      <c r="IF6" s="6"/>
      <c r="IG6" s="6"/>
      <c r="IH6" s="6"/>
      <c r="II6" s="6"/>
    </row>
    <row r="7" spans="1:243" s="5" customFormat="1" ht="29.25" customHeight="1" hidden="1">
      <c r="A7" s="205" t="s">
        <v>6</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IE7" s="6"/>
      <c r="IF7" s="6"/>
      <c r="IG7" s="6"/>
      <c r="IH7" s="6"/>
      <c r="II7" s="6"/>
    </row>
    <row r="8" spans="1:243" s="7" customFormat="1" ht="77.25" customHeight="1">
      <c r="A8" s="29" t="s">
        <v>52</v>
      </c>
      <c r="B8" s="236" t="str">
        <f>IF(ISBLANK(BoQ1!B8),"Please Enter Tenderer Name at B8 cell of BoQ1 Sheet",BoQ1!B8)</f>
        <v>Please Enter Tenderer Name at B8 cell of BoQ1 Sheet</v>
      </c>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8"/>
      <c r="IE8" s="8"/>
      <c r="IF8" s="8"/>
      <c r="IG8" s="8"/>
      <c r="IH8" s="8"/>
      <c r="II8" s="8"/>
    </row>
    <row r="9" spans="1:243" s="9" customFormat="1" ht="61.5" customHeight="1">
      <c r="A9" s="196" t="s">
        <v>139</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8"/>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12" customFormat="1" ht="108" customHeight="1">
      <c r="A11" s="11" t="s">
        <v>0</v>
      </c>
      <c r="B11" s="53" t="s">
        <v>14</v>
      </c>
      <c r="C11" s="53" t="s">
        <v>1</v>
      </c>
      <c r="D11" s="53" t="s">
        <v>15</v>
      </c>
      <c r="E11" s="53" t="s">
        <v>16</v>
      </c>
      <c r="F11" s="53" t="s">
        <v>55</v>
      </c>
      <c r="G11" s="53"/>
      <c r="H11" s="53"/>
      <c r="I11" s="53" t="s">
        <v>17</v>
      </c>
      <c r="J11" s="53" t="s">
        <v>18</v>
      </c>
      <c r="K11" s="53" t="s">
        <v>19</v>
      </c>
      <c r="L11" s="73" t="s">
        <v>20</v>
      </c>
      <c r="M11" s="74" t="s">
        <v>140</v>
      </c>
      <c r="N11" s="73" t="s">
        <v>141</v>
      </c>
      <c r="O11" s="73" t="s">
        <v>142</v>
      </c>
      <c r="P11" s="73"/>
      <c r="Q11" s="73"/>
      <c r="R11" s="73"/>
      <c r="S11" s="73"/>
      <c r="T11" s="73"/>
      <c r="U11" s="73" t="s">
        <v>143</v>
      </c>
      <c r="V11" s="73" t="s">
        <v>144</v>
      </c>
      <c r="W11" s="53" t="s">
        <v>145</v>
      </c>
      <c r="X11" s="53"/>
      <c r="Y11" s="53"/>
      <c r="Z11" s="73" t="s">
        <v>155</v>
      </c>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146</v>
      </c>
      <c r="BB11" s="55" t="s">
        <v>147</v>
      </c>
      <c r="BC11" s="56" t="s">
        <v>21</v>
      </c>
      <c r="IE11" s="13"/>
      <c r="IF11" s="13"/>
      <c r="IG11" s="13"/>
      <c r="IH11" s="13"/>
      <c r="II11" s="13"/>
    </row>
    <row r="12" spans="1:243" s="12" customFormat="1" ht="15">
      <c r="A12" s="14">
        <v>1</v>
      </c>
      <c r="B12" s="57">
        <v>2</v>
      </c>
      <c r="C12" s="57">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53</v>
      </c>
      <c r="BB12" s="57">
        <v>54</v>
      </c>
      <c r="BC12" s="57">
        <v>55</v>
      </c>
      <c r="IE12" s="13"/>
      <c r="IF12" s="13"/>
      <c r="IG12" s="13"/>
      <c r="IH12" s="13"/>
      <c r="II12" s="13"/>
    </row>
    <row r="13" spans="1:243" s="19" customFormat="1" ht="16.5" customHeight="1">
      <c r="A13" s="30">
        <v>1.01</v>
      </c>
      <c r="B13" s="35" t="s">
        <v>148</v>
      </c>
      <c r="C13" s="31" t="s">
        <v>23</v>
      </c>
      <c r="D13" s="32">
        <v>1</v>
      </c>
      <c r="E13" s="15" t="s">
        <v>25</v>
      </c>
      <c r="F13" s="32"/>
      <c r="G13" s="21"/>
      <c r="H13" s="16"/>
      <c r="I13" s="33" t="s">
        <v>26</v>
      </c>
      <c r="J13" s="17">
        <f>IF(I13="Less(-)",-1,1)</f>
        <v>1</v>
      </c>
      <c r="K13" s="18" t="s">
        <v>45</v>
      </c>
      <c r="L13" s="156" t="str">
        <f>BoQ1!L13</f>
        <v>USD</v>
      </c>
      <c r="M13" s="60">
        <f>N13</f>
        <v>0</v>
      </c>
      <c r="N13" s="157">
        <f>IF($L$13="INR",GroupA!BC20,GroupA!BA20)</f>
        <v>0</v>
      </c>
      <c r="O13" s="157">
        <f>IF($L$13="INR",GroupB!BC15,GroupB!BA15)</f>
        <v>0</v>
      </c>
      <c r="P13" s="157">
        <v>0</v>
      </c>
      <c r="Q13" s="157">
        <v>0</v>
      </c>
      <c r="R13" s="157">
        <v>0</v>
      </c>
      <c r="S13" s="157">
        <v>0</v>
      </c>
      <c r="T13" s="157">
        <v>0</v>
      </c>
      <c r="U13" s="157">
        <f>IF($L$13="INR",GroupE!BC16,GroupE!BA16)</f>
        <v>0</v>
      </c>
      <c r="V13" s="157">
        <f>IF($L$13="INR",GroupF!BC21,GroupF!BA21)</f>
        <v>0</v>
      </c>
      <c r="W13" s="157">
        <f>IF($L$13="INR",GroupG!BC15,GroupG!BA15)</f>
        <v>0</v>
      </c>
      <c r="X13" s="14"/>
      <c r="Y13" s="14"/>
      <c r="Z13" s="169">
        <f>GroupA!P20+GroupB!P15+GroupE!P16+GroupF!P21+GroupG!P15</f>
        <v>0</v>
      </c>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4">
        <f>SUM(N13,O13,U13,V13,W13)</f>
        <v>0</v>
      </c>
      <c r="BB13" s="158">
        <f>SUM(N13:T13)</f>
        <v>0</v>
      </c>
      <c r="BC13" s="35" t="str">
        <f>SpellNumber123(L13,BA13)</f>
        <v>USD Zero Only</v>
      </c>
      <c r="IE13" s="20">
        <v>1.01</v>
      </c>
      <c r="IF13" s="20" t="s">
        <v>27</v>
      </c>
      <c r="IG13" s="20" t="s">
        <v>23</v>
      </c>
      <c r="IH13" s="20">
        <v>123.223</v>
      </c>
      <c r="II13" s="20" t="s">
        <v>25</v>
      </c>
    </row>
    <row r="14" spans="1:243" s="19" customFormat="1" ht="24.75" customHeight="1">
      <c r="A14" s="36" t="s">
        <v>33</v>
      </c>
      <c r="B14" s="37"/>
      <c r="C14" s="38"/>
      <c r="D14" s="39"/>
      <c r="E14" s="39"/>
      <c r="F14" s="39"/>
      <c r="G14" s="39"/>
      <c r="H14" s="40"/>
      <c r="I14" s="40"/>
      <c r="J14" s="40"/>
      <c r="K14" s="40"/>
      <c r="L14" s="41"/>
      <c r="BA14" s="42">
        <f>BA13</f>
        <v>0</v>
      </c>
      <c r="BB14" s="42">
        <f>SUM(BB13:BB13)</f>
        <v>0</v>
      </c>
      <c r="BC14" s="35" t="str">
        <f>SpellNumber(L13,BA14)</f>
        <v>USD Zero Only</v>
      </c>
      <c r="IE14" s="20">
        <v>4</v>
      </c>
      <c r="IF14" s="20" t="s">
        <v>28</v>
      </c>
      <c r="IG14" s="20" t="s">
        <v>32</v>
      </c>
      <c r="IH14" s="20">
        <v>10</v>
      </c>
      <c r="II14" s="20" t="s">
        <v>25</v>
      </c>
    </row>
    <row r="15" spans="1:243" s="24" customFormat="1" ht="54.75" customHeight="1" hidden="1">
      <c r="A15" s="37" t="s">
        <v>42</v>
      </c>
      <c r="B15" s="43"/>
      <c r="C15" s="22"/>
      <c r="D15" s="44"/>
      <c r="E15" s="45" t="s">
        <v>34</v>
      </c>
      <c r="F15" s="58"/>
      <c r="G15" s="46"/>
      <c r="H15" s="23"/>
      <c r="I15" s="23"/>
      <c r="J15" s="23"/>
      <c r="K15" s="47"/>
      <c r="L15" s="48"/>
      <c r="M15" s="49" t="s">
        <v>35</v>
      </c>
      <c r="O15" s="19"/>
      <c r="P15" s="19"/>
      <c r="Q15" s="19"/>
      <c r="R15" s="19"/>
      <c r="S15" s="19"/>
      <c r="BA15" s="59">
        <f>IF(ISBLANK(F15),0,IF(E15="Excess (+)",ROUND(BA14+(BA14*F15),2),IF(E15="Less (-)",ROUND(BA14+(BA14*F15*(-1)),2),0)))</f>
        <v>0</v>
      </c>
      <c r="BB15" s="50">
        <f>ROUND(BA15,0)</f>
        <v>0</v>
      </c>
      <c r="BC15" s="51" t="str">
        <f>SpellNumber(L15,BB15)</f>
        <v> Zero Only</v>
      </c>
      <c r="IE15" s="25"/>
      <c r="IF15" s="25"/>
      <c r="IG15" s="25"/>
      <c r="IH15" s="25"/>
      <c r="II15" s="25"/>
    </row>
    <row r="16" spans="1:243" s="24" customFormat="1" ht="43.5" customHeight="1">
      <c r="A16" s="36" t="s">
        <v>41</v>
      </c>
      <c r="B16" s="36"/>
      <c r="C16" s="199" t="str">
        <f>SpellNumber(L13,BA14)</f>
        <v>USD Zero Only</v>
      </c>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1"/>
      <c r="IE16" s="25"/>
      <c r="IF16" s="25"/>
      <c r="IG16" s="25"/>
      <c r="IH16" s="25"/>
      <c r="II16" s="25"/>
    </row>
    <row r="17" spans="3:243" s="12" customFormat="1" ht="15">
      <c r="C17" s="26"/>
      <c r="D17" s="26"/>
      <c r="E17" s="26"/>
      <c r="F17" s="26"/>
      <c r="G17" s="26"/>
      <c r="H17" s="26"/>
      <c r="I17" s="26"/>
      <c r="J17" s="26"/>
      <c r="K17" s="26"/>
      <c r="L17" s="26"/>
      <c r="M17" s="26"/>
      <c r="O17" s="26"/>
      <c r="BA17" s="26"/>
      <c r="BC17" s="26"/>
      <c r="IE17" s="13"/>
      <c r="IF17" s="13"/>
      <c r="IG17" s="13"/>
      <c r="IH17" s="13"/>
      <c r="II17" s="13"/>
    </row>
    <row r="18" ht="15"/>
    <row r="19" ht="15"/>
    <row r="20" ht="15"/>
  </sheetData>
  <sheetProtection password="CE28"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
      <formula1>"Partial Conversion, Full Conversion"</formula1>
    </dataValidation>
    <dataValidation type="decimal" allowBlank="1" showErrorMessage="1" promptTitle="Rate Entry" prompt="Please enter the Other Taxes2 in Rupees for this item. " errorTitle="Invaid Entry" error="Only Numeric Values are allowed. " sqref="N13:T13">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4">
    <tabColor theme="4" tint="-0.4999699890613556"/>
  </sheetPr>
  <dimension ref="A1:IJ28"/>
  <sheetViews>
    <sheetView showGridLines="0" zoomScale="74" zoomScaleNormal="74" zoomScalePageLayoutView="0" workbookViewId="0" topLeftCell="A8">
      <selection activeCell="C22" sqref="C22:BD22"/>
    </sheetView>
  </sheetViews>
  <sheetFormatPr defaultColWidth="9.28125" defaultRowHeight="15"/>
  <cols>
    <col min="1" max="1" width="14.7109375" style="125" customWidth="1"/>
    <col min="2" max="2" width="59.28125" style="125" customWidth="1"/>
    <col min="3" max="3" width="11.7109375" style="125" hidden="1" customWidth="1"/>
    <col min="4" max="4" width="12.421875" style="125" customWidth="1"/>
    <col min="5" max="5" width="13.421875" style="125" customWidth="1"/>
    <col min="6" max="6" width="15.28125" style="125" hidden="1" customWidth="1"/>
    <col min="7" max="7" width="13.28125" style="125" customWidth="1"/>
    <col min="8" max="8" width="12.421875" style="125" hidden="1" customWidth="1"/>
    <col min="9" max="9" width="12.8515625" style="125" hidden="1" customWidth="1"/>
    <col min="10" max="10" width="12.28125" style="125" hidden="1" customWidth="1"/>
    <col min="11" max="11" width="19.57421875" style="125" hidden="1" customWidth="1"/>
    <col min="12" max="12" width="14.28125" style="125" customWidth="1"/>
    <col min="13" max="13" width="25.7109375" style="125" customWidth="1"/>
    <col min="14" max="14" width="23.28125" style="128" customWidth="1"/>
    <col min="15" max="15" width="23.7109375" style="125" customWidth="1"/>
    <col min="16" max="16" width="21.7109375" style="125" customWidth="1"/>
    <col min="17" max="51" width="15.7109375" style="125" hidden="1" customWidth="1"/>
    <col min="52" max="52" width="2.00390625" style="125" hidden="1" customWidth="1"/>
    <col min="53" max="53" width="23.7109375" style="125" customWidth="1"/>
    <col min="54" max="54" width="33.28125" style="125" customWidth="1"/>
    <col min="55" max="55" width="30.28125" style="125" customWidth="1"/>
    <col min="56" max="56" width="50.28125" style="125" customWidth="1"/>
    <col min="57" max="239" width="9.28125" style="125" customWidth="1"/>
    <col min="240" max="244" width="9.28125" style="127" customWidth="1"/>
    <col min="245" max="16384" width="9.28125" style="125" customWidth="1"/>
  </cols>
  <sheetData>
    <row r="1" spans="1:244" s="61" customFormat="1" ht="30" customHeight="1">
      <c r="A1" s="245" t="str">
        <f>B2&amp;" BoQ"</f>
        <v>Item Wise BoQ</v>
      </c>
      <c r="B1" s="245"/>
      <c r="C1" s="245"/>
      <c r="D1" s="245"/>
      <c r="E1" s="245"/>
      <c r="F1" s="245"/>
      <c r="G1" s="245"/>
      <c r="H1" s="245"/>
      <c r="I1" s="245"/>
      <c r="J1" s="245"/>
      <c r="K1" s="245"/>
      <c r="L1" s="245"/>
      <c r="O1" s="62"/>
      <c r="P1" s="62"/>
      <c r="Q1" s="63"/>
      <c r="IF1" s="63"/>
      <c r="IG1" s="63"/>
      <c r="IH1" s="63"/>
      <c r="II1" s="63"/>
      <c r="IJ1" s="63"/>
    </row>
    <row r="2" spans="1:17" s="61" customFormat="1" ht="25.5" customHeight="1" hidden="1">
      <c r="A2" s="64" t="s">
        <v>3</v>
      </c>
      <c r="B2" s="64" t="s">
        <v>36</v>
      </c>
      <c r="C2" s="64" t="s">
        <v>4</v>
      </c>
      <c r="D2" s="64" t="s">
        <v>43</v>
      </c>
      <c r="E2" s="64" t="s">
        <v>44</v>
      </c>
      <c r="J2" s="65"/>
      <c r="K2" s="65"/>
      <c r="L2" s="65"/>
      <c r="O2" s="62"/>
      <c r="P2" s="62"/>
      <c r="Q2" s="63"/>
    </row>
    <row r="3" spans="1:244" s="61" customFormat="1" ht="30" customHeight="1" hidden="1">
      <c r="A3" s="61" t="s">
        <v>5</v>
      </c>
      <c r="IF3" s="63"/>
      <c r="IG3" s="63"/>
      <c r="IH3" s="63"/>
      <c r="II3" s="63"/>
      <c r="IJ3" s="63"/>
    </row>
    <row r="4" spans="1:244" s="66" customFormat="1" ht="30" customHeight="1">
      <c r="A4" s="246" t="s">
        <v>39</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IF4" s="67"/>
      <c r="IG4" s="67"/>
      <c r="IH4" s="67"/>
      <c r="II4" s="67"/>
      <c r="IJ4" s="67"/>
    </row>
    <row r="5" spans="1:244" s="66" customFormat="1" ht="30" customHeight="1">
      <c r="A5" s="246" t="s">
        <v>38</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IF5" s="67"/>
      <c r="IG5" s="67"/>
      <c r="IH5" s="67"/>
      <c r="II5" s="67"/>
      <c r="IJ5" s="67"/>
    </row>
    <row r="6" spans="1:244" s="66" customFormat="1" ht="30" customHeight="1">
      <c r="A6" s="246" t="s">
        <v>40</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IF6" s="67"/>
      <c r="IG6" s="67"/>
      <c r="IH6" s="67"/>
      <c r="II6" s="67"/>
      <c r="IJ6" s="67"/>
    </row>
    <row r="7" spans="1:244" s="66" customFormat="1" ht="29.25" customHeight="1" hidden="1">
      <c r="A7" s="248" t="s">
        <v>6</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IF7" s="67"/>
      <c r="IG7" s="67"/>
      <c r="IH7" s="67"/>
      <c r="II7" s="67"/>
      <c r="IJ7" s="67"/>
    </row>
    <row r="8" spans="1:244" s="69" customFormat="1" ht="81.75" customHeight="1">
      <c r="A8" s="68" t="s">
        <v>52</v>
      </c>
      <c r="B8" s="249" t="str">
        <f>IF(ISBLANK(BoQ1!B8),"Please Enter Tenderer Name at B8 cell of BoQ1 Sheet",BoQ1!B8)</f>
        <v>Please Enter Tenderer Name at B8 cell of BoQ1 Sheet</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1"/>
      <c r="IF8" s="62"/>
      <c r="IG8" s="62"/>
      <c r="IH8" s="62"/>
      <c r="II8" s="62"/>
      <c r="IJ8" s="62"/>
    </row>
    <row r="9" spans="1:244" s="61" customFormat="1" ht="61.5" customHeight="1">
      <c r="A9" s="239" t="s">
        <v>53</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1"/>
      <c r="IF9" s="63"/>
      <c r="IG9" s="63"/>
      <c r="IH9" s="63"/>
      <c r="II9" s="63"/>
      <c r="IJ9" s="63"/>
    </row>
    <row r="10" spans="1:244" s="71" customFormat="1" ht="18.75" customHeight="1">
      <c r="A10" s="70" t="s">
        <v>8</v>
      </c>
      <c r="B10" s="70" t="s">
        <v>9</v>
      </c>
      <c r="C10" s="70" t="s">
        <v>9</v>
      </c>
      <c r="D10" s="70" t="s">
        <v>8</v>
      </c>
      <c r="E10" s="70" t="s">
        <v>9</v>
      </c>
      <c r="F10" s="70" t="s">
        <v>10</v>
      </c>
      <c r="G10" s="70" t="s">
        <v>10</v>
      </c>
      <c r="H10" s="70" t="s">
        <v>11</v>
      </c>
      <c r="I10" s="70" t="s">
        <v>9</v>
      </c>
      <c r="J10" s="70" t="s">
        <v>8</v>
      </c>
      <c r="K10" s="70" t="s">
        <v>12</v>
      </c>
      <c r="L10" s="70" t="s">
        <v>9</v>
      </c>
      <c r="M10" s="70" t="s">
        <v>8</v>
      </c>
      <c r="N10" s="70" t="s">
        <v>10</v>
      </c>
      <c r="O10" s="70" t="s">
        <v>10</v>
      </c>
      <c r="P10" s="70" t="s">
        <v>10</v>
      </c>
      <c r="Q10" s="70" t="s">
        <v>10</v>
      </c>
      <c r="R10" s="70" t="s">
        <v>11</v>
      </c>
      <c r="S10" s="70" t="s">
        <v>11</v>
      </c>
      <c r="T10" s="70" t="s">
        <v>10</v>
      </c>
      <c r="U10" s="70" t="s">
        <v>10</v>
      </c>
      <c r="V10" s="70" t="s">
        <v>10</v>
      </c>
      <c r="W10" s="70" t="s">
        <v>10</v>
      </c>
      <c r="X10" s="70" t="s">
        <v>11</v>
      </c>
      <c r="Y10" s="70" t="s">
        <v>11</v>
      </c>
      <c r="Z10" s="70" t="s">
        <v>10</v>
      </c>
      <c r="AA10" s="70" t="s">
        <v>10</v>
      </c>
      <c r="AB10" s="70" t="s">
        <v>10</v>
      </c>
      <c r="AC10" s="70" t="s">
        <v>10</v>
      </c>
      <c r="AD10" s="70" t="s">
        <v>11</v>
      </c>
      <c r="AE10" s="70" t="s">
        <v>11</v>
      </c>
      <c r="AF10" s="70" t="s">
        <v>10</v>
      </c>
      <c r="AG10" s="70" t="s">
        <v>10</v>
      </c>
      <c r="AH10" s="70" t="s">
        <v>10</v>
      </c>
      <c r="AI10" s="70" t="s">
        <v>10</v>
      </c>
      <c r="AJ10" s="70" t="s">
        <v>11</v>
      </c>
      <c r="AK10" s="70" t="s">
        <v>11</v>
      </c>
      <c r="AL10" s="70" t="s">
        <v>10</v>
      </c>
      <c r="AM10" s="70" t="s">
        <v>10</v>
      </c>
      <c r="AN10" s="70" t="s">
        <v>10</v>
      </c>
      <c r="AO10" s="70" t="s">
        <v>10</v>
      </c>
      <c r="AP10" s="70" t="s">
        <v>11</v>
      </c>
      <c r="AQ10" s="70" t="s">
        <v>11</v>
      </c>
      <c r="AR10" s="70" t="s">
        <v>10</v>
      </c>
      <c r="AS10" s="70" t="s">
        <v>10</v>
      </c>
      <c r="AT10" s="70" t="s">
        <v>8</v>
      </c>
      <c r="AU10" s="70" t="s">
        <v>8</v>
      </c>
      <c r="AV10" s="70" t="s">
        <v>11</v>
      </c>
      <c r="AW10" s="70" t="s">
        <v>11</v>
      </c>
      <c r="AX10" s="70" t="s">
        <v>8</v>
      </c>
      <c r="AY10" s="70" t="s">
        <v>8</v>
      </c>
      <c r="AZ10" s="70" t="s">
        <v>13</v>
      </c>
      <c r="BA10" s="70" t="s">
        <v>8</v>
      </c>
      <c r="BB10" s="70" t="s">
        <v>9</v>
      </c>
      <c r="BC10" s="70" t="s">
        <v>8</v>
      </c>
      <c r="BD10" s="70" t="s">
        <v>9</v>
      </c>
      <c r="IF10" s="72"/>
      <c r="IG10" s="72"/>
      <c r="IH10" s="72"/>
      <c r="II10" s="72"/>
      <c r="IJ10" s="72"/>
    </row>
    <row r="11" spans="1:244" s="71" customFormat="1" ht="108" customHeight="1">
      <c r="A11" s="70" t="s">
        <v>0</v>
      </c>
      <c r="B11" s="73" t="s">
        <v>14</v>
      </c>
      <c r="C11" s="73" t="s">
        <v>1</v>
      </c>
      <c r="D11" s="73" t="s">
        <v>54</v>
      </c>
      <c r="E11" s="73" t="s">
        <v>16</v>
      </c>
      <c r="F11" s="73" t="s">
        <v>55</v>
      </c>
      <c r="G11" s="73" t="s">
        <v>56</v>
      </c>
      <c r="H11" s="73"/>
      <c r="I11" s="73" t="s">
        <v>17</v>
      </c>
      <c r="J11" s="73" t="s">
        <v>18</v>
      </c>
      <c r="K11" s="73" t="s">
        <v>19</v>
      </c>
      <c r="L11" s="73" t="s">
        <v>20</v>
      </c>
      <c r="M11" s="74" t="s">
        <v>57</v>
      </c>
      <c r="N11" s="73" t="s">
        <v>58</v>
      </c>
      <c r="O11" s="73" t="s">
        <v>59</v>
      </c>
      <c r="P11" s="73" t="s">
        <v>154</v>
      </c>
      <c r="Q11" s="73" t="s">
        <v>60</v>
      </c>
      <c r="R11" s="73" t="s">
        <v>61</v>
      </c>
      <c r="S11" s="73" t="s">
        <v>62</v>
      </c>
      <c r="T11" s="73" t="s">
        <v>63</v>
      </c>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5" t="s">
        <v>64</v>
      </c>
      <c r="BB11" s="76" t="s">
        <v>65</v>
      </c>
      <c r="BC11" s="75" t="s">
        <v>66</v>
      </c>
      <c r="BD11" s="76" t="s">
        <v>67</v>
      </c>
      <c r="IF11" s="72"/>
      <c r="IG11" s="72"/>
      <c r="IH11" s="72"/>
      <c r="II11" s="72"/>
      <c r="IJ11" s="72"/>
    </row>
    <row r="12" spans="1:244" s="71" customFormat="1" ht="15">
      <c r="A12" s="77">
        <v>1</v>
      </c>
      <c r="B12" s="78">
        <v>2</v>
      </c>
      <c r="C12" s="78">
        <v>3</v>
      </c>
      <c r="D12" s="78">
        <v>4</v>
      </c>
      <c r="E12" s="78">
        <v>5</v>
      </c>
      <c r="F12" s="78">
        <v>6</v>
      </c>
      <c r="G12" s="78">
        <v>7</v>
      </c>
      <c r="H12" s="78">
        <v>8</v>
      </c>
      <c r="I12" s="78">
        <v>9</v>
      </c>
      <c r="J12" s="78">
        <v>10</v>
      </c>
      <c r="K12" s="78">
        <v>11</v>
      </c>
      <c r="L12" s="78">
        <v>12</v>
      </c>
      <c r="M12" s="78">
        <v>13</v>
      </c>
      <c r="N12" s="78">
        <v>14</v>
      </c>
      <c r="O12" s="78">
        <v>15</v>
      </c>
      <c r="P12" s="78">
        <v>16</v>
      </c>
      <c r="Q12" s="78">
        <v>17</v>
      </c>
      <c r="R12" s="78">
        <v>18</v>
      </c>
      <c r="S12" s="78">
        <v>19</v>
      </c>
      <c r="T12" s="78">
        <v>20</v>
      </c>
      <c r="U12" s="78">
        <v>21</v>
      </c>
      <c r="V12" s="78">
        <v>22</v>
      </c>
      <c r="W12" s="78">
        <v>23</v>
      </c>
      <c r="X12" s="78">
        <v>24</v>
      </c>
      <c r="Y12" s="78">
        <v>25</v>
      </c>
      <c r="Z12" s="78">
        <v>26</v>
      </c>
      <c r="AA12" s="78">
        <v>27</v>
      </c>
      <c r="AB12" s="78">
        <v>28</v>
      </c>
      <c r="AC12" s="78">
        <v>29</v>
      </c>
      <c r="AD12" s="78">
        <v>30</v>
      </c>
      <c r="AE12" s="78">
        <v>31</v>
      </c>
      <c r="AF12" s="78">
        <v>32</v>
      </c>
      <c r="AG12" s="78">
        <v>33</v>
      </c>
      <c r="AH12" s="78">
        <v>34</v>
      </c>
      <c r="AI12" s="78">
        <v>35</v>
      </c>
      <c r="AJ12" s="78">
        <v>36</v>
      </c>
      <c r="AK12" s="78">
        <v>37</v>
      </c>
      <c r="AL12" s="78">
        <v>38</v>
      </c>
      <c r="AM12" s="78">
        <v>39</v>
      </c>
      <c r="AN12" s="78">
        <v>40</v>
      </c>
      <c r="AO12" s="78">
        <v>41</v>
      </c>
      <c r="AP12" s="78">
        <v>42</v>
      </c>
      <c r="AQ12" s="78">
        <v>43</v>
      </c>
      <c r="AR12" s="78">
        <v>44</v>
      </c>
      <c r="AS12" s="78">
        <v>45</v>
      </c>
      <c r="AT12" s="78">
        <v>46</v>
      </c>
      <c r="AU12" s="78">
        <v>47</v>
      </c>
      <c r="AV12" s="78">
        <v>48</v>
      </c>
      <c r="AW12" s="78">
        <v>49</v>
      </c>
      <c r="AX12" s="78">
        <v>50</v>
      </c>
      <c r="AY12" s="78">
        <v>51</v>
      </c>
      <c r="AZ12" s="78">
        <v>52</v>
      </c>
      <c r="BA12" s="78">
        <v>53</v>
      </c>
      <c r="BB12" s="78">
        <v>55</v>
      </c>
      <c r="BC12" s="78">
        <v>54</v>
      </c>
      <c r="BD12" s="78">
        <v>55</v>
      </c>
      <c r="IF12" s="72"/>
      <c r="IG12" s="72"/>
      <c r="IH12" s="72"/>
      <c r="II12" s="72"/>
      <c r="IJ12" s="72"/>
    </row>
    <row r="13" spans="1:244" s="94" customFormat="1" ht="16.5" customHeight="1">
      <c r="A13" s="79">
        <v>1</v>
      </c>
      <c r="B13" s="80" t="s">
        <v>68</v>
      </c>
      <c r="C13" s="81"/>
      <c r="D13" s="82"/>
      <c r="E13" s="83"/>
      <c r="F13" s="82"/>
      <c r="G13" s="84"/>
      <c r="H13" s="84"/>
      <c r="I13" s="85"/>
      <c r="J13" s="86"/>
      <c r="K13" s="87"/>
      <c r="L13" s="87"/>
      <c r="M13" s="86"/>
      <c r="N13" s="88"/>
      <c r="O13" s="89"/>
      <c r="P13" s="161"/>
      <c r="Q13" s="88"/>
      <c r="R13" s="88"/>
      <c r="S13" s="90"/>
      <c r="T13" s="91"/>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92"/>
      <c r="BB13" s="93"/>
      <c r="BC13" s="92"/>
      <c r="BD13" s="93"/>
      <c r="IF13" s="95">
        <v>1</v>
      </c>
      <c r="IG13" s="95" t="s">
        <v>22</v>
      </c>
      <c r="IH13" s="95" t="s">
        <v>23</v>
      </c>
      <c r="II13" s="95">
        <v>10</v>
      </c>
      <c r="IJ13" s="95" t="s">
        <v>24</v>
      </c>
    </row>
    <row r="14" spans="1:244" s="94" customFormat="1" ht="16.5" customHeight="1">
      <c r="A14" s="79">
        <v>1.01</v>
      </c>
      <c r="B14" s="96" t="s">
        <v>69</v>
      </c>
      <c r="C14" s="81" t="s">
        <v>23</v>
      </c>
      <c r="D14" s="82">
        <v>380</v>
      </c>
      <c r="E14" s="83" t="s">
        <v>25</v>
      </c>
      <c r="F14" s="82">
        <v>55</v>
      </c>
      <c r="G14" s="97">
        <v>380</v>
      </c>
      <c r="H14" s="84"/>
      <c r="I14" s="85" t="s">
        <v>26</v>
      </c>
      <c r="J14" s="86">
        <f aca="true" t="shared" si="0" ref="J14:J19">IF(I14="Less(-)",-1,1)</f>
        <v>1</v>
      </c>
      <c r="K14" s="87" t="s">
        <v>37</v>
      </c>
      <c r="L14" s="98" t="str">
        <f>BoQ1!L13</f>
        <v>USD</v>
      </c>
      <c r="M14" s="97"/>
      <c r="N14" s="99"/>
      <c r="O14" s="99"/>
      <c r="P14" s="162">
        <f aca="true" t="shared" si="1" ref="P14:P19">N14+O14</f>
        <v>0</v>
      </c>
      <c r="Q14" s="89"/>
      <c r="R14" s="89"/>
      <c r="S14" s="100"/>
      <c r="T14" s="91"/>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101">
        <f aca="true" t="shared" si="2" ref="BA14:BA19">IF((L14="INR"),0,M14*G14)</f>
        <v>0</v>
      </c>
      <c r="BB14" s="93" t="str">
        <f aca="true" t="shared" si="3" ref="BB14:BB19">SpellNumber123(L14,BA14)</f>
        <v>USD Zero Only</v>
      </c>
      <c r="BC14" s="102">
        <f aca="true" t="shared" si="4" ref="BC14:BC19">IF((L14="INR"),M14*G14,0)</f>
        <v>0</v>
      </c>
      <c r="BD14" s="93" t="str">
        <f aca="true" t="shared" si="5" ref="BD14:BD20">SpellNumber123("INR",BC14)</f>
        <v>INR Zero Only</v>
      </c>
      <c r="IF14" s="95">
        <v>1.01</v>
      </c>
      <c r="IG14" s="95" t="s">
        <v>27</v>
      </c>
      <c r="IH14" s="95" t="s">
        <v>23</v>
      </c>
      <c r="II14" s="95">
        <v>123.223</v>
      </c>
      <c r="IJ14" s="95" t="s">
        <v>25</v>
      </c>
    </row>
    <row r="15" spans="1:244" s="94" customFormat="1" ht="24.75" customHeight="1">
      <c r="A15" s="79">
        <v>1.02</v>
      </c>
      <c r="B15" s="103" t="s">
        <v>70</v>
      </c>
      <c r="C15" s="81" t="s">
        <v>29</v>
      </c>
      <c r="D15" s="82">
        <v>1500</v>
      </c>
      <c r="E15" s="83" t="s">
        <v>25</v>
      </c>
      <c r="F15" s="82">
        <v>65</v>
      </c>
      <c r="G15" s="97">
        <v>1500</v>
      </c>
      <c r="H15" s="89"/>
      <c r="I15" s="85" t="s">
        <v>26</v>
      </c>
      <c r="J15" s="86">
        <f>IF(I15="Less(-)",-1,1)</f>
        <v>1</v>
      </c>
      <c r="K15" s="87" t="s">
        <v>37</v>
      </c>
      <c r="L15" s="98" t="str">
        <f>BoQ1!L13</f>
        <v>USD</v>
      </c>
      <c r="M15" s="97"/>
      <c r="N15" s="99"/>
      <c r="O15" s="99"/>
      <c r="P15" s="162">
        <f>N15+O15</f>
        <v>0</v>
      </c>
      <c r="Q15" s="89"/>
      <c r="R15" s="89"/>
      <c r="S15" s="100"/>
      <c r="T15" s="91"/>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101">
        <f t="shared" si="2"/>
        <v>0</v>
      </c>
      <c r="BB15" s="93" t="str">
        <f t="shared" si="3"/>
        <v>USD Zero Only</v>
      </c>
      <c r="BC15" s="102">
        <f t="shared" si="4"/>
        <v>0</v>
      </c>
      <c r="BD15" s="93" t="str">
        <f t="shared" si="5"/>
        <v>INR Zero Only</v>
      </c>
      <c r="IF15" s="95">
        <v>1.02</v>
      </c>
      <c r="IG15" s="95" t="s">
        <v>28</v>
      </c>
      <c r="IH15" s="95" t="s">
        <v>29</v>
      </c>
      <c r="II15" s="95">
        <v>213</v>
      </c>
      <c r="IJ15" s="95" t="s">
        <v>25</v>
      </c>
    </row>
    <row r="16" spans="1:244" s="94" customFormat="1" ht="30" customHeight="1">
      <c r="A16" s="79">
        <v>1.03</v>
      </c>
      <c r="B16" s="103" t="s">
        <v>71</v>
      </c>
      <c r="C16" s="81" t="s">
        <v>30</v>
      </c>
      <c r="D16" s="82">
        <v>1500</v>
      </c>
      <c r="E16" s="83" t="s">
        <v>25</v>
      </c>
      <c r="F16" s="82">
        <v>55</v>
      </c>
      <c r="G16" s="97">
        <v>1500</v>
      </c>
      <c r="H16" s="84"/>
      <c r="I16" s="85" t="s">
        <v>26</v>
      </c>
      <c r="J16" s="86">
        <f t="shared" si="0"/>
        <v>1</v>
      </c>
      <c r="K16" s="87" t="s">
        <v>37</v>
      </c>
      <c r="L16" s="98" t="str">
        <f>BoQ1!L13</f>
        <v>USD</v>
      </c>
      <c r="M16" s="97"/>
      <c r="N16" s="99"/>
      <c r="O16" s="99"/>
      <c r="P16" s="162">
        <f t="shared" si="1"/>
        <v>0</v>
      </c>
      <c r="Q16" s="89"/>
      <c r="R16" s="89"/>
      <c r="S16" s="100"/>
      <c r="T16" s="91"/>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101">
        <f t="shared" si="2"/>
        <v>0</v>
      </c>
      <c r="BB16" s="93" t="str">
        <f t="shared" si="3"/>
        <v>USD Zero Only</v>
      </c>
      <c r="BC16" s="102">
        <f t="shared" si="4"/>
        <v>0</v>
      </c>
      <c r="BD16" s="93" t="str">
        <f t="shared" si="5"/>
        <v>INR Zero Only</v>
      </c>
      <c r="IF16" s="95">
        <v>1.01</v>
      </c>
      <c r="IG16" s="95" t="s">
        <v>27</v>
      </c>
      <c r="IH16" s="95" t="s">
        <v>23</v>
      </c>
      <c r="II16" s="95">
        <v>123.223</v>
      </c>
      <c r="IJ16" s="95" t="s">
        <v>25</v>
      </c>
    </row>
    <row r="17" spans="1:244" s="94" customFormat="1" ht="39" customHeight="1">
      <c r="A17" s="79">
        <v>1.04</v>
      </c>
      <c r="B17" s="104" t="s">
        <v>72</v>
      </c>
      <c r="C17" s="81" t="s">
        <v>31</v>
      </c>
      <c r="D17" s="82">
        <v>15</v>
      </c>
      <c r="E17" s="83" t="s">
        <v>25</v>
      </c>
      <c r="F17" s="82">
        <v>65</v>
      </c>
      <c r="G17" s="97">
        <v>15</v>
      </c>
      <c r="H17" s="89"/>
      <c r="I17" s="85" t="s">
        <v>26</v>
      </c>
      <c r="J17" s="86">
        <f t="shared" si="0"/>
        <v>1</v>
      </c>
      <c r="K17" s="87" t="s">
        <v>37</v>
      </c>
      <c r="L17" s="98" t="str">
        <f>BoQ1!L13</f>
        <v>USD</v>
      </c>
      <c r="M17" s="97"/>
      <c r="N17" s="99"/>
      <c r="O17" s="99"/>
      <c r="P17" s="162">
        <f t="shared" si="1"/>
        <v>0</v>
      </c>
      <c r="Q17" s="89"/>
      <c r="R17" s="89"/>
      <c r="S17" s="100"/>
      <c r="T17" s="91"/>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101">
        <f t="shared" si="2"/>
        <v>0</v>
      </c>
      <c r="BB17" s="93" t="str">
        <f t="shared" si="3"/>
        <v>USD Zero Only</v>
      </c>
      <c r="BC17" s="102">
        <f t="shared" si="4"/>
        <v>0</v>
      </c>
      <c r="BD17" s="93" t="str">
        <f t="shared" si="5"/>
        <v>INR Zero Only</v>
      </c>
      <c r="IF17" s="95">
        <v>1.02</v>
      </c>
      <c r="IG17" s="95" t="s">
        <v>28</v>
      </c>
      <c r="IH17" s="95" t="s">
        <v>29</v>
      </c>
      <c r="II17" s="95">
        <v>213</v>
      </c>
      <c r="IJ17" s="95" t="s">
        <v>25</v>
      </c>
    </row>
    <row r="18" spans="1:244" s="94" customFormat="1" ht="36" customHeight="1">
      <c r="A18" s="79">
        <v>1.05</v>
      </c>
      <c r="B18" s="104" t="s">
        <v>73</v>
      </c>
      <c r="C18" s="81" t="s">
        <v>32</v>
      </c>
      <c r="D18" s="82">
        <v>1</v>
      </c>
      <c r="E18" s="83" t="s">
        <v>25</v>
      </c>
      <c r="F18" s="82">
        <v>65</v>
      </c>
      <c r="G18" s="97">
        <v>1</v>
      </c>
      <c r="H18" s="89"/>
      <c r="I18" s="85" t="s">
        <v>26</v>
      </c>
      <c r="J18" s="86">
        <f t="shared" si="0"/>
        <v>1</v>
      </c>
      <c r="K18" s="87" t="s">
        <v>37</v>
      </c>
      <c r="L18" s="98" t="str">
        <f>BoQ1!L13</f>
        <v>USD</v>
      </c>
      <c r="M18" s="97"/>
      <c r="N18" s="99"/>
      <c r="O18" s="99"/>
      <c r="P18" s="162">
        <f t="shared" si="1"/>
        <v>0</v>
      </c>
      <c r="Q18" s="89"/>
      <c r="R18" s="89"/>
      <c r="S18" s="100"/>
      <c r="T18" s="91"/>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101">
        <f t="shared" si="2"/>
        <v>0</v>
      </c>
      <c r="BB18" s="93" t="str">
        <f t="shared" si="3"/>
        <v>USD Zero Only</v>
      </c>
      <c r="BC18" s="102">
        <f t="shared" si="4"/>
        <v>0</v>
      </c>
      <c r="BD18" s="93" t="str">
        <f t="shared" si="5"/>
        <v>INR Zero Only</v>
      </c>
      <c r="IF18" s="95">
        <v>1.02</v>
      </c>
      <c r="IG18" s="95" t="s">
        <v>28</v>
      </c>
      <c r="IH18" s="95" t="s">
        <v>29</v>
      </c>
      <c r="II18" s="95">
        <v>213</v>
      </c>
      <c r="IJ18" s="95" t="s">
        <v>25</v>
      </c>
    </row>
    <row r="19" spans="1:244" s="94" customFormat="1" ht="48" customHeight="1">
      <c r="A19" s="79">
        <v>1.06</v>
      </c>
      <c r="B19" s="104" t="s">
        <v>74</v>
      </c>
      <c r="C19" s="81" t="s">
        <v>75</v>
      </c>
      <c r="D19" s="82">
        <v>1</v>
      </c>
      <c r="E19" s="83" t="s">
        <v>25</v>
      </c>
      <c r="F19" s="82">
        <v>65</v>
      </c>
      <c r="G19" s="97">
        <v>1</v>
      </c>
      <c r="H19" s="89"/>
      <c r="I19" s="85" t="s">
        <v>26</v>
      </c>
      <c r="J19" s="86">
        <f t="shared" si="0"/>
        <v>1</v>
      </c>
      <c r="K19" s="87" t="s">
        <v>37</v>
      </c>
      <c r="L19" s="98" t="str">
        <f>BoQ1!L13</f>
        <v>USD</v>
      </c>
      <c r="M19" s="97"/>
      <c r="N19" s="99"/>
      <c r="O19" s="163"/>
      <c r="P19" s="159">
        <f t="shared" si="1"/>
        <v>0</v>
      </c>
      <c r="Q19" s="164"/>
      <c r="R19" s="89"/>
      <c r="S19" s="100"/>
      <c r="T19" s="91"/>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101">
        <f t="shared" si="2"/>
        <v>0</v>
      </c>
      <c r="BB19" s="93" t="str">
        <f t="shared" si="3"/>
        <v>USD Zero Only</v>
      </c>
      <c r="BC19" s="102">
        <f t="shared" si="4"/>
        <v>0</v>
      </c>
      <c r="BD19" s="93" t="str">
        <f t="shared" si="5"/>
        <v>INR Zero Only</v>
      </c>
      <c r="IF19" s="95">
        <v>1.02</v>
      </c>
      <c r="IG19" s="95" t="s">
        <v>28</v>
      </c>
      <c r="IH19" s="95" t="s">
        <v>29</v>
      </c>
      <c r="II19" s="95">
        <v>213</v>
      </c>
      <c r="IJ19" s="95" t="s">
        <v>25</v>
      </c>
    </row>
    <row r="20" spans="1:244" s="94" customFormat="1" ht="24.75" customHeight="1">
      <c r="A20" s="105" t="s">
        <v>33</v>
      </c>
      <c r="B20" s="106"/>
      <c r="C20" s="107"/>
      <c r="D20" s="108"/>
      <c r="E20" s="108"/>
      <c r="F20" s="108"/>
      <c r="G20" s="108"/>
      <c r="H20" s="109"/>
      <c r="I20" s="109"/>
      <c r="J20" s="109"/>
      <c r="K20" s="109"/>
      <c r="L20" s="110"/>
      <c r="P20" s="160">
        <f>SUM(P14:P19)</f>
        <v>0</v>
      </c>
      <c r="BA20" s="111">
        <f>SUM(BA13:BA19)</f>
        <v>0</v>
      </c>
      <c r="BB20" s="93" t="str">
        <f>SpellNumber123(L17,BA20)</f>
        <v>USD Zero Only</v>
      </c>
      <c r="BC20" s="111">
        <f>SUM(BC13:BC19)</f>
        <v>0</v>
      </c>
      <c r="BD20" s="93" t="str">
        <f t="shared" si="5"/>
        <v>INR Zero Only</v>
      </c>
      <c r="IF20" s="95">
        <v>4</v>
      </c>
      <c r="IG20" s="95" t="s">
        <v>28</v>
      </c>
      <c r="IH20" s="95" t="s">
        <v>32</v>
      </c>
      <c r="II20" s="95">
        <v>10</v>
      </c>
      <c r="IJ20" s="95" t="s">
        <v>25</v>
      </c>
    </row>
    <row r="21" spans="1:244" s="94" customFormat="1" ht="54.75" customHeight="1" hidden="1">
      <c r="A21" s="106" t="s">
        <v>42</v>
      </c>
      <c r="B21" s="112"/>
      <c r="C21" s="113"/>
      <c r="D21" s="114"/>
      <c r="E21" s="115" t="s">
        <v>34</v>
      </c>
      <c r="F21" s="116"/>
      <c r="G21" s="117"/>
      <c r="H21" s="118"/>
      <c r="I21" s="118"/>
      <c r="J21" s="118"/>
      <c r="K21" s="119"/>
      <c r="L21" s="120"/>
      <c r="M21" s="121" t="s">
        <v>35</v>
      </c>
      <c r="BA21" s="122">
        <f>IF(ISBLANK(F21),0,IF(E21="Excess (+)",ROUND(BA20+(BA20*F21),2),IF(E21="Less (-)",ROUND(BA20+(BA20*F21*(-1)),2),0)))</f>
        <v>0</v>
      </c>
      <c r="BB21" s="123" t="str">
        <f>SpellNumber(J21,BA21)</f>
        <v> Zero Only</v>
      </c>
      <c r="BC21" s="124">
        <f>ROUND(BA21,0)</f>
        <v>0</v>
      </c>
      <c r="BD21" s="123" t="str">
        <f>SpellNumber(L21,BC21)</f>
        <v> Zero Only</v>
      </c>
      <c r="IF21" s="95"/>
      <c r="IG21" s="95"/>
      <c r="IH21" s="95"/>
      <c r="II21" s="95"/>
      <c r="IJ21" s="95"/>
    </row>
    <row r="22" spans="1:244" s="94" customFormat="1" ht="43.5" customHeight="1">
      <c r="A22" s="105" t="s">
        <v>41</v>
      </c>
      <c r="B22" s="105"/>
      <c r="C22" s="242"/>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4"/>
      <c r="IF22" s="95"/>
      <c r="IG22" s="95"/>
      <c r="IH22" s="95"/>
      <c r="II22" s="95"/>
      <c r="IJ22" s="95"/>
    </row>
    <row r="23" spans="3:244" s="71" customFormat="1" ht="15">
      <c r="C23" s="125"/>
      <c r="D23" s="125"/>
      <c r="E23" s="125"/>
      <c r="F23" s="125"/>
      <c r="G23" s="125"/>
      <c r="H23" s="125"/>
      <c r="I23" s="125"/>
      <c r="J23" s="125"/>
      <c r="K23" s="125"/>
      <c r="L23" s="125"/>
      <c r="M23" s="125"/>
      <c r="O23" s="125"/>
      <c r="BA23" s="125"/>
      <c r="BB23" s="125"/>
      <c r="BD23" s="125"/>
      <c r="IF23" s="72"/>
      <c r="IG23" s="72"/>
      <c r="IH23" s="72"/>
      <c r="II23" s="72"/>
      <c r="IJ23" s="72"/>
    </row>
    <row r="28" spans="1:14" ht="44.25" customHeight="1">
      <c r="A28" s="126" t="s">
        <v>76</v>
      </c>
      <c r="B28" s="126"/>
      <c r="C28" s="126"/>
      <c r="D28" s="126"/>
      <c r="E28" s="126"/>
      <c r="F28" s="126"/>
      <c r="G28" s="126"/>
      <c r="H28" s="126"/>
      <c r="I28" s="126"/>
      <c r="J28" s="126"/>
      <c r="K28" s="126"/>
      <c r="L28" s="126"/>
      <c r="M28" s="126"/>
      <c r="N28" s="126"/>
    </row>
  </sheetData>
  <sheetProtection password="CE28" sheet="1"/>
  <mergeCells count="8">
    <mergeCell ref="A9:BD9"/>
    <mergeCell ref="C22:BD22"/>
    <mergeCell ref="A1:L1"/>
    <mergeCell ref="A4:BD4"/>
    <mergeCell ref="A5:BD5"/>
    <mergeCell ref="A6:BD6"/>
    <mergeCell ref="A7:BD7"/>
    <mergeCell ref="B8:BD8"/>
  </mergeCells>
  <dataValidations count="22">
    <dataValidation type="list" allowBlank="1" showInputMessage="1" showErrorMessage="1" sqref="K13:K19">
      <formula1>"Partial Conversion, Full Conversion"</formula1>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allowBlank="1" showInputMessage="1" showErrorMessage="1" promptTitle="Units" prompt="Please enter Units in text" sqref="E13:E19"/>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allowBlank="1" showInputMessage="1" showErrorMessage="1" promptTitle="Itemcode/Make" prompt="Please enter text" sqref="C13:C19"/>
    <dataValidation type="decimal" allowBlank="1" showInputMessage="1" showErrorMessage="1" errorTitle="Invalid Entry" error="Only Numeric Values are allowed. " sqref="A13:A19">
      <formula1>0</formula1>
      <formula2>999999999999999</formula2>
    </dataValidation>
    <dataValidation type="list" showInputMessage="1" showErrorMessage="1" sqref="I13:I19">
      <formula1>"Excess(+), Less(-)"</formula1>
    </dataValidation>
    <dataValidation allowBlank="1" showInputMessage="1" showErrorMessage="1" promptTitle="Addition / Deduction" prompt="Please Choose the correct One" sqref="J13:J19"/>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 type="list" allowBlank="1" showInputMessage="1" showErrorMessage="1" sqref="L13">
      <formula1>"INR,USD,JPY,EUR"</formula1>
    </dataValidation>
    <dataValidation type="decimal" allowBlank="1" showInputMessage="1" showErrorMessage="1" promptTitle="Rate Entry" prompt="Please enter the Other Taxes2 in Rupees for this item. " errorTitle="Invaid Entry" error="Only Numeric Values are allowed. " sqref="N15 O16 N13 O14 N17:N19">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25">
    <tabColor theme="4" tint="-0.4999699890613556"/>
  </sheetPr>
  <dimension ref="A1:IJ18"/>
  <sheetViews>
    <sheetView showGridLines="0" zoomScale="74" zoomScaleNormal="74" zoomScalePageLayoutView="0" workbookViewId="0" topLeftCell="A1">
      <selection activeCell="D13" sqref="D13:BD13"/>
    </sheetView>
  </sheetViews>
  <sheetFormatPr defaultColWidth="9.28125" defaultRowHeight="15"/>
  <cols>
    <col min="1" max="1" width="14.7109375" style="125" customWidth="1"/>
    <col min="2" max="2" width="59.28125" style="125" customWidth="1"/>
    <col min="3" max="3" width="13.57421875" style="125" hidden="1" customWidth="1"/>
    <col min="4" max="4" width="12.421875" style="125" customWidth="1"/>
    <col min="5" max="5" width="13.421875" style="125" customWidth="1"/>
    <col min="6" max="6" width="15.28125" style="125" hidden="1" customWidth="1"/>
    <col min="7" max="7" width="14.28125" style="125" hidden="1" customWidth="1"/>
    <col min="8" max="8" width="13.7109375" style="125" hidden="1" customWidth="1"/>
    <col min="9" max="10" width="12.28125" style="125" hidden="1" customWidth="1"/>
    <col min="11" max="11" width="19.57421875" style="125" hidden="1" customWidth="1"/>
    <col min="12" max="12" width="14.28125" style="125" customWidth="1"/>
    <col min="13" max="13" width="25.7109375" style="125" customWidth="1"/>
    <col min="14" max="14" width="23.28125" style="128" customWidth="1"/>
    <col min="15" max="15" width="33.421875" style="125" customWidth="1"/>
    <col min="16" max="16" width="22.140625" style="125" customWidth="1"/>
    <col min="17" max="51" width="15.7109375" style="125" hidden="1" customWidth="1"/>
    <col min="52" max="52" width="10.00390625" style="125" hidden="1" customWidth="1"/>
    <col min="53" max="53" width="23.7109375" style="125" customWidth="1"/>
    <col min="54" max="54" width="33.28125" style="125" customWidth="1"/>
    <col min="55" max="55" width="30.28125" style="125" customWidth="1"/>
    <col min="56" max="56" width="50.28125" style="125" customWidth="1"/>
    <col min="57" max="239" width="9.28125" style="125" customWidth="1"/>
    <col min="240" max="244" width="9.28125" style="127" customWidth="1"/>
    <col min="245" max="16384" width="9.28125" style="125" customWidth="1"/>
  </cols>
  <sheetData>
    <row r="1" spans="1:244" s="61" customFormat="1" ht="30" customHeight="1">
      <c r="A1" s="245" t="str">
        <f>B2&amp;" BoQ"</f>
        <v>Item Wise BoQ</v>
      </c>
      <c r="B1" s="245"/>
      <c r="C1" s="245"/>
      <c r="D1" s="245"/>
      <c r="E1" s="245"/>
      <c r="F1" s="245"/>
      <c r="G1" s="245"/>
      <c r="H1" s="245"/>
      <c r="I1" s="245"/>
      <c r="J1" s="245"/>
      <c r="K1" s="245"/>
      <c r="L1" s="245"/>
      <c r="O1" s="62"/>
      <c r="P1" s="62"/>
      <c r="Q1" s="63"/>
      <c r="IF1" s="63"/>
      <c r="IG1" s="63"/>
      <c r="IH1" s="63"/>
      <c r="II1" s="63"/>
      <c r="IJ1" s="63"/>
    </row>
    <row r="2" spans="1:17" s="61" customFormat="1" ht="25.5" customHeight="1" hidden="1">
      <c r="A2" s="64" t="s">
        <v>3</v>
      </c>
      <c r="B2" s="64" t="s">
        <v>36</v>
      </c>
      <c r="C2" s="64" t="s">
        <v>4</v>
      </c>
      <c r="D2" s="64" t="s">
        <v>43</v>
      </c>
      <c r="E2" s="64" t="s">
        <v>44</v>
      </c>
      <c r="J2" s="65"/>
      <c r="K2" s="65"/>
      <c r="L2" s="65"/>
      <c r="O2" s="62"/>
      <c r="P2" s="62"/>
      <c r="Q2" s="63"/>
    </row>
    <row r="3" spans="1:244" s="61" customFormat="1" ht="30" customHeight="1" hidden="1">
      <c r="A3" s="61" t="s">
        <v>5</v>
      </c>
      <c r="IF3" s="63"/>
      <c r="IG3" s="63"/>
      <c r="IH3" s="63"/>
      <c r="II3" s="63"/>
      <c r="IJ3" s="63"/>
    </row>
    <row r="4" spans="1:244" s="66" customFormat="1" ht="30" customHeight="1">
      <c r="A4" s="246" t="str">
        <f>BoQ1!A4</f>
        <v>Tender Inviting Authority: Project Director (AIIB), AEGCL.</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IF4" s="67"/>
      <c r="IG4" s="67"/>
      <c r="IH4" s="67"/>
      <c r="II4" s="67"/>
      <c r="IJ4" s="67"/>
    </row>
    <row r="5" spans="1:244" s="66" customFormat="1" ht="30" customHeight="1">
      <c r="A5" s="246" t="str">
        <f>BoQ1!A5</f>
        <v>Name of Work: Procurement of Supply, Configuration, Integration, Installation, Implementation &amp; Support of ERP Software (hereafter ERP System) for AEGCL, Assam, India.</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IF5" s="67"/>
      <c r="IG5" s="67"/>
      <c r="IH5" s="67"/>
      <c r="II5" s="67"/>
      <c r="IJ5" s="67"/>
    </row>
    <row r="6" spans="1:244" s="66" customFormat="1" ht="30" customHeight="1">
      <c r="A6" s="246" t="str">
        <f>BoQ1!A6</f>
        <v>Contract No:  AEGCL/AIIB/ERP/PACKAGE – N1/38              dated. 13/01/2021</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IF6" s="67"/>
      <c r="IG6" s="67"/>
      <c r="IH6" s="67"/>
      <c r="II6" s="67"/>
      <c r="IJ6" s="67"/>
    </row>
    <row r="7" spans="1:244" s="66" customFormat="1" ht="29.25" customHeight="1" hidden="1">
      <c r="A7" s="248" t="s">
        <v>6</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IF7" s="67"/>
      <c r="IG7" s="67"/>
      <c r="IH7" s="67"/>
      <c r="II7" s="67"/>
      <c r="IJ7" s="67"/>
    </row>
    <row r="8" spans="1:244" s="69" customFormat="1" ht="81" customHeight="1">
      <c r="A8" s="68" t="s">
        <v>52</v>
      </c>
      <c r="B8" s="249" t="str">
        <f>IF(ISBLANK(BoQ1!B8),"Please Enter Tenderer Name at B8 cell of BoQ1 Sheet",BoQ1!B8)</f>
        <v>Please Enter Tenderer Name at B8 cell of BoQ1 Sheet</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1"/>
      <c r="IF8" s="62"/>
      <c r="IG8" s="62"/>
      <c r="IH8" s="62"/>
      <c r="II8" s="62"/>
      <c r="IJ8" s="62"/>
    </row>
    <row r="9" spans="1:244" s="61" customFormat="1" ht="61.5" customHeight="1">
      <c r="A9" s="239" t="s">
        <v>53</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1"/>
      <c r="IF9" s="63"/>
      <c r="IG9" s="63"/>
      <c r="IH9" s="63"/>
      <c r="II9" s="63"/>
      <c r="IJ9" s="63"/>
    </row>
    <row r="10" spans="1:244" s="71" customFormat="1" ht="18.75" customHeight="1">
      <c r="A10" s="70" t="s">
        <v>8</v>
      </c>
      <c r="B10" s="70" t="s">
        <v>9</v>
      </c>
      <c r="C10" s="70" t="s">
        <v>9</v>
      </c>
      <c r="D10" s="70" t="s">
        <v>8</v>
      </c>
      <c r="E10" s="70" t="s">
        <v>9</v>
      </c>
      <c r="F10" s="70" t="s">
        <v>10</v>
      </c>
      <c r="G10" s="70" t="s">
        <v>10</v>
      </c>
      <c r="H10" s="70" t="s">
        <v>11</v>
      </c>
      <c r="I10" s="70" t="s">
        <v>9</v>
      </c>
      <c r="J10" s="70" t="s">
        <v>8</v>
      </c>
      <c r="K10" s="70" t="s">
        <v>12</v>
      </c>
      <c r="L10" s="70" t="s">
        <v>9</v>
      </c>
      <c r="M10" s="70" t="s">
        <v>8</v>
      </c>
      <c r="N10" s="70" t="s">
        <v>10</v>
      </c>
      <c r="O10" s="70" t="s">
        <v>10</v>
      </c>
      <c r="P10" s="70" t="s">
        <v>10</v>
      </c>
      <c r="Q10" s="70" t="s">
        <v>10</v>
      </c>
      <c r="R10" s="70" t="s">
        <v>11</v>
      </c>
      <c r="S10" s="70" t="s">
        <v>11</v>
      </c>
      <c r="T10" s="70" t="s">
        <v>10</v>
      </c>
      <c r="U10" s="70" t="s">
        <v>10</v>
      </c>
      <c r="V10" s="70" t="s">
        <v>10</v>
      </c>
      <c r="W10" s="70" t="s">
        <v>10</v>
      </c>
      <c r="X10" s="70" t="s">
        <v>11</v>
      </c>
      <c r="Y10" s="70" t="s">
        <v>11</v>
      </c>
      <c r="Z10" s="70" t="s">
        <v>10</v>
      </c>
      <c r="AA10" s="70" t="s">
        <v>10</v>
      </c>
      <c r="AB10" s="70" t="s">
        <v>10</v>
      </c>
      <c r="AC10" s="70" t="s">
        <v>10</v>
      </c>
      <c r="AD10" s="70" t="s">
        <v>11</v>
      </c>
      <c r="AE10" s="70" t="s">
        <v>11</v>
      </c>
      <c r="AF10" s="70" t="s">
        <v>10</v>
      </c>
      <c r="AG10" s="70" t="s">
        <v>10</v>
      </c>
      <c r="AH10" s="70" t="s">
        <v>10</v>
      </c>
      <c r="AI10" s="70" t="s">
        <v>10</v>
      </c>
      <c r="AJ10" s="70" t="s">
        <v>11</v>
      </c>
      <c r="AK10" s="70" t="s">
        <v>11</v>
      </c>
      <c r="AL10" s="70" t="s">
        <v>10</v>
      </c>
      <c r="AM10" s="70" t="s">
        <v>10</v>
      </c>
      <c r="AN10" s="70" t="s">
        <v>10</v>
      </c>
      <c r="AO10" s="70" t="s">
        <v>10</v>
      </c>
      <c r="AP10" s="70" t="s">
        <v>11</v>
      </c>
      <c r="AQ10" s="70" t="s">
        <v>11</v>
      </c>
      <c r="AR10" s="70" t="s">
        <v>10</v>
      </c>
      <c r="AS10" s="70" t="s">
        <v>10</v>
      </c>
      <c r="AT10" s="70" t="s">
        <v>8</v>
      </c>
      <c r="AU10" s="70" t="s">
        <v>8</v>
      </c>
      <c r="AV10" s="70" t="s">
        <v>11</v>
      </c>
      <c r="AW10" s="70" t="s">
        <v>11</v>
      </c>
      <c r="AX10" s="70" t="s">
        <v>8</v>
      </c>
      <c r="AY10" s="70" t="s">
        <v>8</v>
      </c>
      <c r="AZ10" s="70" t="s">
        <v>13</v>
      </c>
      <c r="BA10" s="70" t="s">
        <v>8</v>
      </c>
      <c r="BB10" s="70" t="s">
        <v>9</v>
      </c>
      <c r="BC10" s="70" t="s">
        <v>8</v>
      </c>
      <c r="BD10" s="70" t="s">
        <v>9</v>
      </c>
      <c r="IF10" s="72"/>
      <c r="IG10" s="72"/>
      <c r="IH10" s="72"/>
      <c r="II10" s="72"/>
      <c r="IJ10" s="72"/>
    </row>
    <row r="11" spans="1:244" s="71" customFormat="1" ht="108" customHeight="1">
      <c r="A11" s="70" t="s">
        <v>0</v>
      </c>
      <c r="B11" s="73" t="s">
        <v>14</v>
      </c>
      <c r="C11" s="73" t="s">
        <v>1</v>
      </c>
      <c r="D11" s="73" t="s">
        <v>15</v>
      </c>
      <c r="E11" s="73" t="s">
        <v>16</v>
      </c>
      <c r="F11" s="73" t="s">
        <v>55</v>
      </c>
      <c r="G11" s="73"/>
      <c r="H11" s="73"/>
      <c r="I11" s="73" t="s">
        <v>17</v>
      </c>
      <c r="J11" s="73" t="s">
        <v>18</v>
      </c>
      <c r="K11" s="73" t="s">
        <v>19</v>
      </c>
      <c r="L11" s="73" t="s">
        <v>20</v>
      </c>
      <c r="M11" s="74" t="s">
        <v>57</v>
      </c>
      <c r="N11" s="73" t="s">
        <v>58</v>
      </c>
      <c r="O11" s="73" t="s">
        <v>59</v>
      </c>
      <c r="P11" s="73" t="s">
        <v>153</v>
      </c>
      <c r="Q11" s="73" t="s">
        <v>60</v>
      </c>
      <c r="R11" s="73" t="s">
        <v>61</v>
      </c>
      <c r="S11" s="73" t="s">
        <v>62</v>
      </c>
      <c r="T11" s="73" t="s">
        <v>63</v>
      </c>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5" t="s">
        <v>64</v>
      </c>
      <c r="BB11" s="76" t="s">
        <v>65</v>
      </c>
      <c r="BC11" s="75" t="s">
        <v>66</v>
      </c>
      <c r="BD11" s="76" t="s">
        <v>67</v>
      </c>
      <c r="IF11" s="72"/>
      <c r="IG11" s="72"/>
      <c r="IH11" s="72"/>
      <c r="II11" s="72"/>
      <c r="IJ11" s="72"/>
    </row>
    <row r="12" spans="1:244" s="71" customFormat="1" ht="15">
      <c r="A12" s="77">
        <v>1</v>
      </c>
      <c r="B12" s="78">
        <v>2</v>
      </c>
      <c r="C12" s="78">
        <v>3</v>
      </c>
      <c r="D12" s="78">
        <v>4</v>
      </c>
      <c r="E12" s="78">
        <v>5</v>
      </c>
      <c r="F12" s="78">
        <v>6</v>
      </c>
      <c r="G12" s="78">
        <v>7</v>
      </c>
      <c r="H12" s="78">
        <v>8</v>
      </c>
      <c r="I12" s="78">
        <v>9</v>
      </c>
      <c r="J12" s="78">
        <v>10</v>
      </c>
      <c r="K12" s="78">
        <v>11</v>
      </c>
      <c r="L12" s="78">
        <v>12</v>
      </c>
      <c r="M12" s="78">
        <v>13</v>
      </c>
      <c r="N12" s="78">
        <v>14</v>
      </c>
      <c r="O12" s="78">
        <v>15</v>
      </c>
      <c r="P12" s="78">
        <v>16</v>
      </c>
      <c r="Q12" s="78">
        <v>17</v>
      </c>
      <c r="R12" s="78">
        <v>18</v>
      </c>
      <c r="S12" s="78">
        <v>19</v>
      </c>
      <c r="T12" s="78">
        <v>20</v>
      </c>
      <c r="U12" s="78">
        <v>21</v>
      </c>
      <c r="V12" s="78">
        <v>22</v>
      </c>
      <c r="W12" s="78">
        <v>23</v>
      </c>
      <c r="X12" s="78">
        <v>24</v>
      </c>
      <c r="Y12" s="78">
        <v>25</v>
      </c>
      <c r="Z12" s="78">
        <v>26</v>
      </c>
      <c r="AA12" s="78">
        <v>27</v>
      </c>
      <c r="AB12" s="78">
        <v>28</v>
      </c>
      <c r="AC12" s="78">
        <v>29</v>
      </c>
      <c r="AD12" s="78">
        <v>30</v>
      </c>
      <c r="AE12" s="78">
        <v>31</v>
      </c>
      <c r="AF12" s="78">
        <v>32</v>
      </c>
      <c r="AG12" s="78">
        <v>33</v>
      </c>
      <c r="AH12" s="78">
        <v>34</v>
      </c>
      <c r="AI12" s="78">
        <v>35</v>
      </c>
      <c r="AJ12" s="78">
        <v>36</v>
      </c>
      <c r="AK12" s="78">
        <v>37</v>
      </c>
      <c r="AL12" s="78">
        <v>38</v>
      </c>
      <c r="AM12" s="78">
        <v>39</v>
      </c>
      <c r="AN12" s="78">
        <v>40</v>
      </c>
      <c r="AO12" s="78">
        <v>41</v>
      </c>
      <c r="AP12" s="78">
        <v>42</v>
      </c>
      <c r="AQ12" s="78">
        <v>43</v>
      </c>
      <c r="AR12" s="78">
        <v>44</v>
      </c>
      <c r="AS12" s="78">
        <v>45</v>
      </c>
      <c r="AT12" s="78">
        <v>46</v>
      </c>
      <c r="AU12" s="78">
        <v>47</v>
      </c>
      <c r="AV12" s="78">
        <v>48</v>
      </c>
      <c r="AW12" s="78">
        <v>49</v>
      </c>
      <c r="AX12" s="78">
        <v>50</v>
      </c>
      <c r="AY12" s="78">
        <v>51</v>
      </c>
      <c r="AZ12" s="78">
        <v>52</v>
      </c>
      <c r="BA12" s="78">
        <v>53</v>
      </c>
      <c r="BB12" s="78">
        <v>55</v>
      </c>
      <c r="BC12" s="78">
        <v>54</v>
      </c>
      <c r="BD12" s="78">
        <v>55</v>
      </c>
      <c r="IF12" s="72"/>
      <c r="IG12" s="72"/>
      <c r="IH12" s="72"/>
      <c r="II12" s="72"/>
      <c r="IJ12" s="72"/>
    </row>
    <row r="13" spans="1:244" s="94" customFormat="1" ht="16.5" customHeight="1">
      <c r="A13" s="79">
        <v>1</v>
      </c>
      <c r="B13" s="80" t="s">
        <v>77</v>
      </c>
      <c r="C13" s="81"/>
      <c r="D13" s="188"/>
      <c r="E13" s="189"/>
      <c r="F13" s="188"/>
      <c r="G13" s="190"/>
      <c r="H13" s="190"/>
      <c r="I13" s="191"/>
      <c r="J13" s="192"/>
      <c r="K13" s="98"/>
      <c r="L13" s="98"/>
      <c r="M13" s="192"/>
      <c r="N13" s="193"/>
      <c r="O13" s="190"/>
      <c r="P13" s="161"/>
      <c r="Q13" s="193"/>
      <c r="R13" s="193"/>
      <c r="S13" s="161"/>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94"/>
      <c r="BB13" s="195"/>
      <c r="BC13" s="194"/>
      <c r="BD13" s="195"/>
      <c r="IF13" s="95">
        <v>1</v>
      </c>
      <c r="IG13" s="95" t="s">
        <v>22</v>
      </c>
      <c r="IH13" s="95" t="s">
        <v>23</v>
      </c>
      <c r="II13" s="95">
        <v>10</v>
      </c>
      <c r="IJ13" s="95" t="s">
        <v>24</v>
      </c>
    </row>
    <row r="14" spans="1:244" s="94" customFormat="1" ht="16.5" customHeight="1">
      <c r="A14" s="79">
        <v>1.01</v>
      </c>
      <c r="B14" s="96" t="s">
        <v>78</v>
      </c>
      <c r="C14" s="81" t="s">
        <v>23</v>
      </c>
      <c r="D14" s="82">
        <v>1</v>
      </c>
      <c r="E14" s="83" t="s">
        <v>25</v>
      </c>
      <c r="F14" s="82">
        <v>55</v>
      </c>
      <c r="G14" s="89"/>
      <c r="H14" s="84"/>
      <c r="I14" s="85" t="s">
        <v>26</v>
      </c>
      <c r="J14" s="86">
        <f>IF(I14="Less(-)",-1,1)</f>
        <v>1</v>
      </c>
      <c r="K14" s="87" t="s">
        <v>37</v>
      </c>
      <c r="L14" s="98" t="str">
        <f>BoQ1!L13</f>
        <v>USD</v>
      </c>
      <c r="M14" s="97"/>
      <c r="N14" s="99"/>
      <c r="O14" s="99"/>
      <c r="P14" s="159">
        <f>N14+O14</f>
        <v>0</v>
      </c>
      <c r="Q14" s="89"/>
      <c r="R14" s="89"/>
      <c r="S14" s="100"/>
      <c r="T14" s="91"/>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101">
        <f>IF((L14="INR"),0,M14*D14)</f>
        <v>0</v>
      </c>
      <c r="BB14" s="93" t="str">
        <f>SpellNumber123(L14,BA14)</f>
        <v>USD Zero Only</v>
      </c>
      <c r="BC14" s="102">
        <f>IF((L14="INR"),M14*D14,0)</f>
        <v>0</v>
      </c>
      <c r="BD14" s="93" t="str">
        <f>SpellNumber123("INR",BC14)</f>
        <v>INR Zero Only</v>
      </c>
      <c r="IF14" s="95">
        <v>1.01</v>
      </c>
      <c r="IG14" s="95" t="s">
        <v>27</v>
      </c>
      <c r="IH14" s="95" t="s">
        <v>23</v>
      </c>
      <c r="II14" s="95">
        <v>123.223</v>
      </c>
      <c r="IJ14" s="95" t="s">
        <v>25</v>
      </c>
    </row>
    <row r="15" spans="1:244" s="94" customFormat="1" ht="24.75" customHeight="1">
      <c r="A15" s="105" t="s">
        <v>33</v>
      </c>
      <c r="B15" s="106"/>
      <c r="C15" s="107"/>
      <c r="D15" s="108"/>
      <c r="E15" s="108"/>
      <c r="F15" s="108"/>
      <c r="G15" s="108"/>
      <c r="H15" s="109"/>
      <c r="I15" s="109"/>
      <c r="J15" s="109"/>
      <c r="K15" s="109"/>
      <c r="L15" s="110"/>
      <c r="P15" s="160">
        <f>P14</f>
        <v>0</v>
      </c>
      <c r="BA15" s="111">
        <f>SUM(BA13:BA14)</f>
        <v>0</v>
      </c>
      <c r="BB15" s="93" t="str">
        <f>SpellNumber123(L14,BA15)</f>
        <v>USD Zero Only</v>
      </c>
      <c r="BC15" s="111">
        <f>SUM(BC13:BC14)</f>
        <v>0</v>
      </c>
      <c r="BD15" s="93" t="str">
        <f>SpellNumber123("INR",BC15)</f>
        <v>INR Zero Only</v>
      </c>
      <c r="IF15" s="95">
        <v>4</v>
      </c>
      <c r="IG15" s="95" t="s">
        <v>28</v>
      </c>
      <c r="IH15" s="95" t="s">
        <v>32</v>
      </c>
      <c r="II15" s="95">
        <v>10</v>
      </c>
      <c r="IJ15" s="95" t="s">
        <v>25</v>
      </c>
    </row>
    <row r="16" spans="1:244" s="94" customFormat="1" ht="54.75" customHeight="1" hidden="1">
      <c r="A16" s="106" t="s">
        <v>42</v>
      </c>
      <c r="B16" s="112"/>
      <c r="C16" s="113"/>
      <c r="D16" s="114"/>
      <c r="E16" s="115" t="s">
        <v>34</v>
      </c>
      <c r="F16" s="116"/>
      <c r="G16" s="117"/>
      <c r="H16" s="118"/>
      <c r="I16" s="118"/>
      <c r="J16" s="118"/>
      <c r="K16" s="119"/>
      <c r="L16" s="120"/>
      <c r="M16" s="121" t="s">
        <v>35</v>
      </c>
      <c r="BA16" s="122">
        <f>IF(ISBLANK(F16),0,IF(E16="Excess (+)",ROUND(BA15+(BA15*F16),2),IF(E16="Less (-)",ROUND(BA15+(BA15*F16*(-1)),2),0)))</f>
        <v>0</v>
      </c>
      <c r="BB16" s="123" t="str">
        <f>SpellNumber(J16,BA16)</f>
        <v> Zero Only</v>
      </c>
      <c r="BC16" s="124">
        <f>ROUND(BA16,0)</f>
        <v>0</v>
      </c>
      <c r="BD16" s="123" t="str">
        <f>SpellNumber(L16,BC16)</f>
        <v> Zero Only</v>
      </c>
      <c r="IF16" s="95"/>
      <c r="IG16" s="95"/>
      <c r="IH16" s="95"/>
      <c r="II16" s="95"/>
      <c r="IJ16" s="95"/>
    </row>
    <row r="17" spans="1:244" s="94" customFormat="1" ht="43.5" customHeight="1">
      <c r="A17" s="105" t="s">
        <v>41</v>
      </c>
      <c r="B17" s="105"/>
      <c r="C17" s="242"/>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4"/>
      <c r="IF17" s="95"/>
      <c r="IG17" s="95"/>
      <c r="IH17" s="95"/>
      <c r="II17" s="95"/>
      <c r="IJ17" s="95"/>
    </row>
    <row r="18" spans="3:244" s="71" customFormat="1" ht="15">
      <c r="C18" s="125"/>
      <c r="D18" s="125"/>
      <c r="E18" s="125"/>
      <c r="F18" s="125"/>
      <c r="G18" s="125"/>
      <c r="H18" s="125"/>
      <c r="I18" s="125"/>
      <c r="J18" s="125"/>
      <c r="K18" s="125"/>
      <c r="L18" s="125"/>
      <c r="M18" s="125"/>
      <c r="O18" s="125"/>
      <c r="BA18" s="125"/>
      <c r="BB18" s="125"/>
      <c r="BD18" s="125"/>
      <c r="IF18" s="72"/>
      <c r="IG18" s="72"/>
      <c r="IH18" s="72"/>
      <c r="II18" s="72"/>
      <c r="IJ18" s="72"/>
    </row>
    <row r="19" ht="15"/>
  </sheetData>
  <sheetProtection password="CE28" sheet="1"/>
  <mergeCells count="8">
    <mergeCell ref="A9:BD9"/>
    <mergeCell ref="C17:BD17"/>
    <mergeCell ref="A1:L1"/>
    <mergeCell ref="A4:BD4"/>
    <mergeCell ref="A5:BD5"/>
    <mergeCell ref="A6:BD6"/>
    <mergeCell ref="A7:BD7"/>
    <mergeCell ref="B8:BD8"/>
  </mergeCells>
  <dataValidations count="22">
    <dataValidation type="decimal" allowBlank="1" showInputMessage="1" showErrorMessage="1" promptTitle="Rate Entry" prompt="Please enter the Other Taxes2 in Rupees for this item. " errorTitle="Invaid Entry" error="Only Numeric Values are allowed. " sqref="N13 O14">
      <formula1>0</formula1>
      <formula2>999999999999999</formula2>
    </dataValidation>
    <dataValidation type="list" allowBlank="1" showInputMessage="1" showErrorMessage="1" sqref="L13">
      <formula1>"INR,USD,JPY,EUR"</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29">
    <tabColor theme="4" tint="-0.4999699890613556"/>
  </sheetPr>
  <dimension ref="A1:IJ20"/>
  <sheetViews>
    <sheetView showGridLines="0" zoomScale="74" zoomScaleNormal="74" zoomScalePageLayoutView="0" workbookViewId="0" topLeftCell="A1">
      <selection activeCell="A8" sqref="A8"/>
    </sheetView>
  </sheetViews>
  <sheetFormatPr defaultColWidth="9.28125" defaultRowHeight="15"/>
  <cols>
    <col min="1" max="1" width="14.7109375" style="125" customWidth="1"/>
    <col min="2" max="2" width="59.28125" style="125" customWidth="1"/>
    <col min="3" max="3" width="9.7109375" style="125" hidden="1" customWidth="1"/>
    <col min="4" max="4" width="12.421875" style="125" customWidth="1"/>
    <col min="5" max="5" width="13.421875" style="125" customWidth="1"/>
    <col min="6" max="6" width="15.28125" style="125" hidden="1" customWidth="1"/>
    <col min="7" max="7" width="14.28125" style="125" hidden="1" customWidth="1"/>
    <col min="8" max="8" width="13.7109375" style="125" hidden="1" customWidth="1"/>
    <col min="9" max="10" width="12.28125" style="125" hidden="1" customWidth="1"/>
    <col min="11" max="11" width="19.57421875" style="125" hidden="1" customWidth="1"/>
    <col min="12" max="12" width="14.28125" style="125" customWidth="1"/>
    <col min="13" max="13" width="25.7109375" style="125" customWidth="1"/>
    <col min="14" max="14" width="23.28125" style="128" customWidth="1"/>
    <col min="15" max="15" width="22.57421875" style="125" customWidth="1"/>
    <col min="16" max="16" width="25.421875" style="125" customWidth="1"/>
    <col min="17" max="52" width="15.7109375" style="125" hidden="1" customWidth="1"/>
    <col min="53" max="53" width="23.7109375" style="125" customWidth="1"/>
    <col min="54" max="54" width="33.28125" style="125" customWidth="1"/>
    <col min="55" max="55" width="30.28125" style="125" customWidth="1"/>
    <col min="56" max="56" width="50.28125" style="125" customWidth="1"/>
    <col min="57" max="239" width="9.28125" style="125" customWidth="1"/>
    <col min="240" max="244" width="9.28125" style="127" customWidth="1"/>
    <col min="245" max="16384" width="9.28125" style="125" customWidth="1"/>
  </cols>
  <sheetData>
    <row r="1" spans="1:244" s="61" customFormat="1" ht="30" customHeight="1">
      <c r="A1" s="245" t="str">
        <f>B2&amp;" BoQ"</f>
        <v>Item Wise BoQ</v>
      </c>
      <c r="B1" s="245"/>
      <c r="C1" s="245"/>
      <c r="D1" s="245"/>
      <c r="E1" s="245"/>
      <c r="F1" s="245"/>
      <c r="G1" s="245"/>
      <c r="H1" s="245"/>
      <c r="I1" s="245"/>
      <c r="J1" s="245"/>
      <c r="K1" s="245"/>
      <c r="L1" s="245"/>
      <c r="O1" s="62"/>
      <c r="P1" s="62"/>
      <c r="Q1" s="63"/>
      <c r="IF1" s="63"/>
      <c r="IG1" s="63"/>
      <c r="IH1" s="63"/>
      <c r="II1" s="63"/>
      <c r="IJ1" s="63"/>
    </row>
    <row r="2" spans="1:17" s="61" customFormat="1" ht="25.5" customHeight="1" hidden="1">
      <c r="A2" s="64" t="s">
        <v>3</v>
      </c>
      <c r="B2" s="64" t="s">
        <v>36</v>
      </c>
      <c r="C2" s="64" t="s">
        <v>4</v>
      </c>
      <c r="D2" s="64" t="s">
        <v>43</v>
      </c>
      <c r="E2" s="64" t="s">
        <v>44</v>
      </c>
      <c r="J2" s="65"/>
      <c r="K2" s="65"/>
      <c r="L2" s="65"/>
      <c r="O2" s="62"/>
      <c r="P2" s="62"/>
      <c r="Q2" s="63"/>
    </row>
    <row r="3" spans="1:244" s="61" customFormat="1" ht="30" customHeight="1" hidden="1">
      <c r="A3" s="61" t="s">
        <v>5</v>
      </c>
      <c r="IF3" s="63"/>
      <c r="IG3" s="63"/>
      <c r="IH3" s="63"/>
      <c r="II3" s="63"/>
      <c r="IJ3" s="63"/>
    </row>
    <row r="4" spans="1:244" s="66" customFormat="1" ht="30" customHeight="1">
      <c r="A4" s="246" t="str">
        <f>BoQ1!A4</f>
        <v>Tender Inviting Authority: Project Director (AIIB), AEGCL.</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IF4" s="67"/>
      <c r="IG4" s="67"/>
      <c r="IH4" s="67"/>
      <c r="II4" s="67"/>
      <c r="IJ4" s="67"/>
    </row>
    <row r="5" spans="1:244" s="66" customFormat="1" ht="30" customHeight="1">
      <c r="A5" s="246" t="str">
        <f>BoQ1!A5</f>
        <v>Name of Work: Procurement of Supply, Configuration, Integration, Installation, Implementation &amp; Support of ERP Software (hereafter ERP System) for AEGCL, Assam, India.</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IF5" s="67"/>
      <c r="IG5" s="67"/>
      <c r="IH5" s="67"/>
      <c r="II5" s="67"/>
      <c r="IJ5" s="67"/>
    </row>
    <row r="6" spans="1:244" s="66" customFormat="1" ht="30" customHeight="1">
      <c r="A6" s="246" t="str">
        <f>BoQ1!A6</f>
        <v>Contract No:  AEGCL/AIIB/ERP/PACKAGE – N1/38              dated. 13/01/2021</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IF6" s="67"/>
      <c r="IG6" s="67"/>
      <c r="IH6" s="67"/>
      <c r="II6" s="67"/>
      <c r="IJ6" s="67"/>
    </row>
    <row r="7" spans="1:244" s="66" customFormat="1" ht="29.25" customHeight="1" hidden="1">
      <c r="A7" s="248" t="s">
        <v>6</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IF7" s="67"/>
      <c r="IG7" s="67"/>
      <c r="IH7" s="67"/>
      <c r="II7" s="67"/>
      <c r="IJ7" s="67"/>
    </row>
    <row r="8" spans="1:244" s="69" customFormat="1" ht="81.75" customHeight="1">
      <c r="A8" s="68" t="s">
        <v>52</v>
      </c>
      <c r="B8" s="249" t="str">
        <f>IF(ISBLANK(BoQ1!B8),"Please Enter Tenderer Name at B8 cell of BoQ1 Sheet",BoQ1!B8)</f>
        <v>Please Enter Tenderer Name at B8 cell of BoQ1 Sheet</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1"/>
      <c r="IF8" s="62"/>
      <c r="IG8" s="62"/>
      <c r="IH8" s="62"/>
      <c r="II8" s="62"/>
      <c r="IJ8" s="62"/>
    </row>
    <row r="9" spans="1:244" s="61" customFormat="1" ht="61.5" customHeight="1">
      <c r="A9" s="239" t="s">
        <v>53</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1"/>
      <c r="IF9" s="63"/>
      <c r="IG9" s="63"/>
      <c r="IH9" s="63"/>
      <c r="II9" s="63"/>
      <c r="IJ9" s="63"/>
    </row>
    <row r="10" spans="1:244" s="71" customFormat="1" ht="18.75" customHeight="1">
      <c r="A10" s="70" t="s">
        <v>8</v>
      </c>
      <c r="B10" s="70" t="s">
        <v>9</v>
      </c>
      <c r="C10" s="70" t="s">
        <v>9</v>
      </c>
      <c r="D10" s="70" t="s">
        <v>8</v>
      </c>
      <c r="E10" s="70" t="s">
        <v>9</v>
      </c>
      <c r="F10" s="70" t="s">
        <v>10</v>
      </c>
      <c r="G10" s="70" t="s">
        <v>10</v>
      </c>
      <c r="H10" s="70" t="s">
        <v>11</v>
      </c>
      <c r="I10" s="70" t="s">
        <v>9</v>
      </c>
      <c r="J10" s="70" t="s">
        <v>8</v>
      </c>
      <c r="K10" s="70" t="s">
        <v>12</v>
      </c>
      <c r="L10" s="70" t="s">
        <v>9</v>
      </c>
      <c r="M10" s="70" t="s">
        <v>8</v>
      </c>
      <c r="N10" s="70" t="s">
        <v>10</v>
      </c>
      <c r="O10" s="70" t="s">
        <v>10</v>
      </c>
      <c r="P10" s="70" t="s">
        <v>10</v>
      </c>
      <c r="Q10" s="70" t="s">
        <v>10</v>
      </c>
      <c r="R10" s="70" t="s">
        <v>11</v>
      </c>
      <c r="S10" s="70" t="s">
        <v>11</v>
      </c>
      <c r="T10" s="70" t="s">
        <v>10</v>
      </c>
      <c r="U10" s="70" t="s">
        <v>10</v>
      </c>
      <c r="V10" s="70" t="s">
        <v>10</v>
      </c>
      <c r="W10" s="70" t="s">
        <v>10</v>
      </c>
      <c r="X10" s="70" t="s">
        <v>11</v>
      </c>
      <c r="Y10" s="70" t="s">
        <v>11</v>
      </c>
      <c r="Z10" s="70" t="s">
        <v>10</v>
      </c>
      <c r="AA10" s="70" t="s">
        <v>10</v>
      </c>
      <c r="AB10" s="70" t="s">
        <v>10</v>
      </c>
      <c r="AC10" s="70" t="s">
        <v>10</v>
      </c>
      <c r="AD10" s="70" t="s">
        <v>11</v>
      </c>
      <c r="AE10" s="70" t="s">
        <v>11</v>
      </c>
      <c r="AF10" s="70" t="s">
        <v>10</v>
      </c>
      <c r="AG10" s="70" t="s">
        <v>10</v>
      </c>
      <c r="AH10" s="70" t="s">
        <v>10</v>
      </c>
      <c r="AI10" s="70" t="s">
        <v>10</v>
      </c>
      <c r="AJ10" s="70" t="s">
        <v>11</v>
      </c>
      <c r="AK10" s="70" t="s">
        <v>11</v>
      </c>
      <c r="AL10" s="70" t="s">
        <v>10</v>
      </c>
      <c r="AM10" s="70" t="s">
        <v>10</v>
      </c>
      <c r="AN10" s="70" t="s">
        <v>10</v>
      </c>
      <c r="AO10" s="70" t="s">
        <v>10</v>
      </c>
      <c r="AP10" s="70" t="s">
        <v>11</v>
      </c>
      <c r="AQ10" s="70" t="s">
        <v>11</v>
      </c>
      <c r="AR10" s="70" t="s">
        <v>10</v>
      </c>
      <c r="AS10" s="70" t="s">
        <v>10</v>
      </c>
      <c r="AT10" s="70" t="s">
        <v>8</v>
      </c>
      <c r="AU10" s="70" t="s">
        <v>8</v>
      </c>
      <c r="AV10" s="70" t="s">
        <v>11</v>
      </c>
      <c r="AW10" s="70" t="s">
        <v>11</v>
      </c>
      <c r="AX10" s="70" t="s">
        <v>8</v>
      </c>
      <c r="AY10" s="70" t="s">
        <v>8</v>
      </c>
      <c r="AZ10" s="70" t="s">
        <v>13</v>
      </c>
      <c r="BA10" s="70" t="s">
        <v>8</v>
      </c>
      <c r="BB10" s="70" t="s">
        <v>9</v>
      </c>
      <c r="BC10" s="70" t="s">
        <v>8</v>
      </c>
      <c r="BD10" s="70" t="s">
        <v>9</v>
      </c>
      <c r="IF10" s="72"/>
      <c r="IG10" s="72"/>
      <c r="IH10" s="72"/>
      <c r="II10" s="72"/>
      <c r="IJ10" s="72"/>
    </row>
    <row r="11" spans="1:244" s="71" customFormat="1" ht="108" customHeight="1">
      <c r="A11" s="70" t="s">
        <v>0</v>
      </c>
      <c r="B11" s="73" t="s">
        <v>14</v>
      </c>
      <c r="C11" s="73" t="s">
        <v>1</v>
      </c>
      <c r="D11" s="73" t="s">
        <v>15</v>
      </c>
      <c r="E11" s="73" t="s">
        <v>16</v>
      </c>
      <c r="F11" s="73" t="s">
        <v>55</v>
      </c>
      <c r="G11" s="73"/>
      <c r="H11" s="73"/>
      <c r="I11" s="73" t="s">
        <v>17</v>
      </c>
      <c r="J11" s="73" t="s">
        <v>18</v>
      </c>
      <c r="K11" s="73" t="s">
        <v>19</v>
      </c>
      <c r="L11" s="73" t="s">
        <v>20</v>
      </c>
      <c r="M11" s="74" t="s">
        <v>57</v>
      </c>
      <c r="N11" s="73" t="s">
        <v>58</v>
      </c>
      <c r="O11" s="73" t="s">
        <v>59</v>
      </c>
      <c r="P11" s="73" t="s">
        <v>153</v>
      </c>
      <c r="Q11" s="73" t="s">
        <v>60</v>
      </c>
      <c r="R11" s="73" t="s">
        <v>61</v>
      </c>
      <c r="S11" s="73" t="s">
        <v>62</v>
      </c>
      <c r="T11" s="73" t="s">
        <v>63</v>
      </c>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5" t="s">
        <v>64</v>
      </c>
      <c r="BB11" s="76" t="s">
        <v>65</v>
      </c>
      <c r="BC11" s="75" t="s">
        <v>66</v>
      </c>
      <c r="BD11" s="76" t="s">
        <v>67</v>
      </c>
      <c r="IF11" s="72"/>
      <c r="IG11" s="72"/>
      <c r="IH11" s="72"/>
      <c r="II11" s="72"/>
      <c r="IJ11" s="72"/>
    </row>
    <row r="12" spans="1:244" s="71" customFormat="1" ht="15">
      <c r="A12" s="77">
        <v>1</v>
      </c>
      <c r="B12" s="78">
        <v>2</v>
      </c>
      <c r="C12" s="78">
        <v>3</v>
      </c>
      <c r="D12" s="78">
        <v>4</v>
      </c>
      <c r="E12" s="78">
        <v>5</v>
      </c>
      <c r="F12" s="78">
        <v>6</v>
      </c>
      <c r="G12" s="78">
        <v>7</v>
      </c>
      <c r="H12" s="78">
        <v>8</v>
      </c>
      <c r="I12" s="78">
        <v>9</v>
      </c>
      <c r="J12" s="78">
        <v>10</v>
      </c>
      <c r="K12" s="78">
        <v>11</v>
      </c>
      <c r="L12" s="78">
        <v>12</v>
      </c>
      <c r="M12" s="78">
        <v>13</v>
      </c>
      <c r="N12" s="78">
        <v>14</v>
      </c>
      <c r="O12" s="78">
        <v>15</v>
      </c>
      <c r="P12" s="78">
        <v>16</v>
      </c>
      <c r="Q12" s="78">
        <v>17</v>
      </c>
      <c r="R12" s="78">
        <v>18</v>
      </c>
      <c r="S12" s="78">
        <v>19</v>
      </c>
      <c r="T12" s="78">
        <v>20</v>
      </c>
      <c r="U12" s="78">
        <v>21</v>
      </c>
      <c r="V12" s="78">
        <v>22</v>
      </c>
      <c r="W12" s="78">
        <v>23</v>
      </c>
      <c r="X12" s="78">
        <v>24</v>
      </c>
      <c r="Y12" s="78">
        <v>25</v>
      </c>
      <c r="Z12" s="78">
        <v>26</v>
      </c>
      <c r="AA12" s="78">
        <v>27</v>
      </c>
      <c r="AB12" s="78">
        <v>28</v>
      </c>
      <c r="AC12" s="78">
        <v>29</v>
      </c>
      <c r="AD12" s="78">
        <v>30</v>
      </c>
      <c r="AE12" s="78">
        <v>31</v>
      </c>
      <c r="AF12" s="78">
        <v>32</v>
      </c>
      <c r="AG12" s="78">
        <v>33</v>
      </c>
      <c r="AH12" s="78">
        <v>34</v>
      </c>
      <c r="AI12" s="78">
        <v>35</v>
      </c>
      <c r="AJ12" s="78">
        <v>36</v>
      </c>
      <c r="AK12" s="78">
        <v>37</v>
      </c>
      <c r="AL12" s="78">
        <v>38</v>
      </c>
      <c r="AM12" s="78">
        <v>39</v>
      </c>
      <c r="AN12" s="78">
        <v>40</v>
      </c>
      <c r="AO12" s="78">
        <v>41</v>
      </c>
      <c r="AP12" s="78">
        <v>42</v>
      </c>
      <c r="AQ12" s="78">
        <v>43</v>
      </c>
      <c r="AR12" s="78">
        <v>44</v>
      </c>
      <c r="AS12" s="78">
        <v>45</v>
      </c>
      <c r="AT12" s="78">
        <v>46</v>
      </c>
      <c r="AU12" s="78">
        <v>47</v>
      </c>
      <c r="AV12" s="78">
        <v>48</v>
      </c>
      <c r="AW12" s="78">
        <v>49</v>
      </c>
      <c r="AX12" s="78">
        <v>50</v>
      </c>
      <c r="AY12" s="78">
        <v>51</v>
      </c>
      <c r="AZ12" s="78">
        <v>52</v>
      </c>
      <c r="BA12" s="78">
        <v>53</v>
      </c>
      <c r="BB12" s="78">
        <v>55</v>
      </c>
      <c r="BC12" s="78">
        <v>54</v>
      </c>
      <c r="BD12" s="78">
        <v>55</v>
      </c>
      <c r="IF12" s="72"/>
      <c r="IG12" s="72"/>
      <c r="IH12" s="72"/>
      <c r="II12" s="72"/>
      <c r="IJ12" s="72"/>
    </row>
    <row r="13" spans="1:244" s="94" customFormat="1" ht="31.5" customHeight="1">
      <c r="A13" s="79">
        <v>1</v>
      </c>
      <c r="B13" s="80" t="s">
        <v>79</v>
      </c>
      <c r="C13" s="81"/>
      <c r="D13" s="82"/>
      <c r="E13" s="83"/>
      <c r="F13" s="82"/>
      <c r="G13" s="84"/>
      <c r="H13" s="84"/>
      <c r="I13" s="85"/>
      <c r="J13" s="86"/>
      <c r="K13" s="87"/>
      <c r="L13" s="98"/>
      <c r="M13" s="86"/>
      <c r="N13" s="88"/>
      <c r="O13" s="89"/>
      <c r="P13" s="161"/>
      <c r="Q13" s="88"/>
      <c r="R13" s="88"/>
      <c r="S13" s="90"/>
      <c r="T13" s="91"/>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92"/>
      <c r="BB13" s="93"/>
      <c r="BC13" s="92"/>
      <c r="BD13" s="93"/>
      <c r="IF13" s="95">
        <v>1</v>
      </c>
      <c r="IG13" s="95" t="s">
        <v>22</v>
      </c>
      <c r="IH13" s="95" t="s">
        <v>23</v>
      </c>
      <c r="II13" s="95">
        <v>10</v>
      </c>
      <c r="IJ13" s="95" t="s">
        <v>24</v>
      </c>
    </row>
    <row r="14" spans="1:244" s="94" customFormat="1" ht="16.5" customHeight="1">
      <c r="A14" s="79">
        <v>1.01</v>
      </c>
      <c r="B14" s="96" t="s">
        <v>80</v>
      </c>
      <c r="C14" s="81" t="s">
        <v>23</v>
      </c>
      <c r="D14" s="82">
        <v>1</v>
      </c>
      <c r="E14" s="83" t="s">
        <v>25</v>
      </c>
      <c r="F14" s="82">
        <v>55</v>
      </c>
      <c r="G14" s="89"/>
      <c r="H14" s="84"/>
      <c r="I14" s="85" t="s">
        <v>26</v>
      </c>
      <c r="J14" s="86">
        <f>IF(I14="Less(-)",-1,1)</f>
        <v>1</v>
      </c>
      <c r="K14" s="87" t="s">
        <v>37</v>
      </c>
      <c r="L14" s="98" t="str">
        <f>BoQ1!L13</f>
        <v>USD</v>
      </c>
      <c r="M14" s="97"/>
      <c r="N14" s="99"/>
      <c r="O14" s="99"/>
      <c r="P14" s="162">
        <f>N14+O14</f>
        <v>0</v>
      </c>
      <c r="Q14" s="89"/>
      <c r="R14" s="89"/>
      <c r="S14" s="100"/>
      <c r="T14" s="91"/>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101">
        <f>IF((L14="INR"),0,M14*D14)</f>
        <v>0</v>
      </c>
      <c r="BB14" s="93" t="str">
        <f>SpellNumber123(L14,BA14)</f>
        <v>USD Zero Only</v>
      </c>
      <c r="BC14" s="102">
        <f>IF((L14="INR"),M14*D14,0)</f>
        <v>0</v>
      </c>
      <c r="BD14" s="93" t="str">
        <f>SpellNumber123("INR",BC14)</f>
        <v>INR Zero Only</v>
      </c>
      <c r="IF14" s="95">
        <v>1.01</v>
      </c>
      <c r="IG14" s="95" t="s">
        <v>27</v>
      </c>
      <c r="IH14" s="95" t="s">
        <v>23</v>
      </c>
      <c r="II14" s="95">
        <v>123.223</v>
      </c>
      <c r="IJ14" s="95" t="s">
        <v>25</v>
      </c>
    </row>
    <row r="15" spans="1:244" s="94" customFormat="1" ht="24.75" customHeight="1">
      <c r="A15" s="79">
        <v>1.02</v>
      </c>
      <c r="B15" s="103" t="s">
        <v>81</v>
      </c>
      <c r="C15" s="81" t="s">
        <v>29</v>
      </c>
      <c r="D15" s="82">
        <v>1</v>
      </c>
      <c r="E15" s="83" t="s">
        <v>25</v>
      </c>
      <c r="F15" s="82">
        <v>65</v>
      </c>
      <c r="G15" s="89"/>
      <c r="H15" s="89"/>
      <c r="I15" s="85" t="s">
        <v>26</v>
      </c>
      <c r="J15" s="86">
        <f>IF(I15="Less(-)",-1,1)</f>
        <v>1</v>
      </c>
      <c r="K15" s="87" t="s">
        <v>37</v>
      </c>
      <c r="L15" s="98" t="str">
        <f>BoQ1!L13</f>
        <v>USD</v>
      </c>
      <c r="M15" s="97"/>
      <c r="N15" s="99"/>
      <c r="O15" s="99"/>
      <c r="P15" s="162">
        <f>N15+O15</f>
        <v>0</v>
      </c>
      <c r="Q15" s="89"/>
      <c r="R15" s="89"/>
      <c r="S15" s="100"/>
      <c r="T15" s="91"/>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101">
        <f>IF((L15="INR"),0,M15*D15)</f>
        <v>0</v>
      </c>
      <c r="BB15" s="93" t="str">
        <f>SpellNumber123(L15,BA15)</f>
        <v>USD Zero Only</v>
      </c>
      <c r="BC15" s="102">
        <f>IF((L15="INR"),M15*D15,0)</f>
        <v>0</v>
      </c>
      <c r="BD15" s="93" t="str">
        <f>SpellNumber123("INR",BC15)</f>
        <v>INR Zero Only</v>
      </c>
      <c r="IF15" s="95">
        <v>1.02</v>
      </c>
      <c r="IG15" s="95" t="s">
        <v>28</v>
      </c>
      <c r="IH15" s="95" t="s">
        <v>29</v>
      </c>
      <c r="II15" s="95">
        <v>213</v>
      </c>
      <c r="IJ15" s="95" t="s">
        <v>25</v>
      </c>
    </row>
    <row r="16" spans="1:244" s="94" customFormat="1" ht="30" customHeight="1">
      <c r="A16" s="79">
        <v>1.03</v>
      </c>
      <c r="B16" s="103" t="s">
        <v>82</v>
      </c>
      <c r="C16" s="81" t="s">
        <v>30</v>
      </c>
      <c r="D16" s="82">
        <v>1</v>
      </c>
      <c r="E16" s="83" t="s">
        <v>25</v>
      </c>
      <c r="F16" s="82">
        <v>55</v>
      </c>
      <c r="G16" s="89"/>
      <c r="H16" s="84"/>
      <c r="I16" s="85" t="s">
        <v>26</v>
      </c>
      <c r="J16" s="86">
        <f>IF(I16="Less(-)",-1,1)</f>
        <v>1</v>
      </c>
      <c r="K16" s="87" t="s">
        <v>37</v>
      </c>
      <c r="L16" s="98" t="str">
        <f>BoQ1!L13</f>
        <v>USD</v>
      </c>
      <c r="M16" s="97"/>
      <c r="N16" s="99"/>
      <c r="O16" s="163"/>
      <c r="P16" s="162">
        <f>N16+O16</f>
        <v>0</v>
      </c>
      <c r="Q16" s="164"/>
      <c r="R16" s="89"/>
      <c r="S16" s="100"/>
      <c r="T16" s="91"/>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101">
        <f>IF((L16="INR"),0,M16*D16)</f>
        <v>0</v>
      </c>
      <c r="BB16" s="93" t="str">
        <f>SpellNumber123(L16,BA16)</f>
        <v>USD Zero Only</v>
      </c>
      <c r="BC16" s="102">
        <f>IF((L16="INR"),M16*D16,0)</f>
        <v>0</v>
      </c>
      <c r="BD16" s="93" t="str">
        <f>SpellNumber123("INR",BC16)</f>
        <v>INR Zero Only</v>
      </c>
      <c r="IF16" s="95">
        <v>1.01</v>
      </c>
      <c r="IG16" s="95" t="s">
        <v>27</v>
      </c>
      <c r="IH16" s="95" t="s">
        <v>23</v>
      </c>
      <c r="II16" s="95">
        <v>123.223</v>
      </c>
      <c r="IJ16" s="95" t="s">
        <v>25</v>
      </c>
    </row>
    <row r="17" spans="1:244" s="94" customFormat="1" ht="24.75" customHeight="1">
      <c r="A17" s="105" t="s">
        <v>33</v>
      </c>
      <c r="B17" s="106"/>
      <c r="C17" s="107"/>
      <c r="D17" s="108"/>
      <c r="E17" s="108"/>
      <c r="F17" s="108"/>
      <c r="G17" s="108"/>
      <c r="H17" s="109"/>
      <c r="I17" s="109"/>
      <c r="J17" s="109"/>
      <c r="K17" s="109"/>
      <c r="L17" s="110"/>
      <c r="P17" s="160">
        <f>SUM(P14:P16)</f>
        <v>0</v>
      </c>
      <c r="BA17" s="111">
        <f>SUM(BA13:BA16)</f>
        <v>0</v>
      </c>
      <c r="BB17" s="93" t="str">
        <f>SpellNumber123(L16,BA17)</f>
        <v>USD Zero Only</v>
      </c>
      <c r="BC17" s="111">
        <f>SUM(BC13:BC16)</f>
        <v>0</v>
      </c>
      <c r="BD17" s="93" t="str">
        <f>SpellNumber123("INR",BC17)</f>
        <v>INR Zero Only</v>
      </c>
      <c r="IF17" s="95">
        <v>4</v>
      </c>
      <c r="IG17" s="95" t="s">
        <v>28</v>
      </c>
      <c r="IH17" s="95" t="s">
        <v>32</v>
      </c>
      <c r="II17" s="95">
        <v>10</v>
      </c>
      <c r="IJ17" s="95" t="s">
        <v>25</v>
      </c>
    </row>
    <row r="18" spans="1:244" s="94" customFormat="1" ht="54.75" customHeight="1" hidden="1">
      <c r="A18" s="106" t="s">
        <v>42</v>
      </c>
      <c r="B18" s="112"/>
      <c r="C18" s="113"/>
      <c r="D18" s="114"/>
      <c r="E18" s="115" t="s">
        <v>34</v>
      </c>
      <c r="F18" s="116"/>
      <c r="G18" s="117"/>
      <c r="H18" s="118"/>
      <c r="I18" s="118"/>
      <c r="J18" s="118"/>
      <c r="K18" s="119"/>
      <c r="L18" s="120"/>
      <c r="M18" s="121" t="s">
        <v>35</v>
      </c>
      <c r="BA18" s="122">
        <f>IF(ISBLANK(F18),0,IF(E18="Excess (+)",ROUND(BA17+(BA17*F18),2),IF(E18="Less (-)",ROUND(BA17+(BA17*F18*(-1)),2),0)))</f>
        <v>0</v>
      </c>
      <c r="BB18" s="123" t="str">
        <f>SpellNumber(J18,BA18)</f>
        <v> Zero Only</v>
      </c>
      <c r="BC18" s="124">
        <f>ROUND(BA18,0)</f>
        <v>0</v>
      </c>
      <c r="BD18" s="123" t="str">
        <f>SpellNumber(L18,BC18)</f>
        <v> Zero Only</v>
      </c>
      <c r="IF18" s="95"/>
      <c r="IG18" s="95"/>
      <c r="IH18" s="95"/>
      <c r="II18" s="95"/>
      <c r="IJ18" s="95"/>
    </row>
    <row r="19" spans="1:244" s="94" customFormat="1" ht="43.5" customHeight="1">
      <c r="A19" s="105" t="s">
        <v>41</v>
      </c>
      <c r="B19" s="105"/>
      <c r="C19" s="242"/>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4"/>
      <c r="IF19" s="95"/>
      <c r="IG19" s="95"/>
      <c r="IH19" s="95"/>
      <c r="II19" s="95"/>
      <c r="IJ19" s="95"/>
    </row>
    <row r="20" spans="3:244" s="71" customFormat="1" ht="15">
      <c r="C20" s="125"/>
      <c r="D20" s="125"/>
      <c r="E20" s="125"/>
      <c r="F20" s="125"/>
      <c r="G20" s="125"/>
      <c r="H20" s="125"/>
      <c r="I20" s="125"/>
      <c r="J20" s="125"/>
      <c r="K20" s="125"/>
      <c r="L20" s="125"/>
      <c r="M20" s="125"/>
      <c r="O20" s="125"/>
      <c r="BA20" s="125"/>
      <c r="BB20" s="125"/>
      <c r="BD20" s="125"/>
      <c r="IF20" s="72"/>
      <c r="IG20" s="72"/>
      <c r="IH20" s="72"/>
      <c r="II20" s="72"/>
      <c r="IJ20" s="72"/>
    </row>
  </sheetData>
  <sheetProtection password="CE28" sheet="1"/>
  <mergeCells count="8">
    <mergeCell ref="A9:BD9"/>
    <mergeCell ref="C19:BD19"/>
    <mergeCell ref="A1:L1"/>
    <mergeCell ref="A4:BD4"/>
    <mergeCell ref="A5:BD5"/>
    <mergeCell ref="A6:BD6"/>
    <mergeCell ref="A7:BD7"/>
    <mergeCell ref="B8:BD8"/>
  </mergeCells>
  <dataValidations count="22">
    <dataValidation type="decimal" allowBlank="1" showInputMessage="1" showErrorMessage="1" promptTitle="Rate Entry" prompt="Please enter the Other Taxes2 in Rupees for this item. " errorTitle="Invaid Entry" error="Only Numeric Values are allowed. " sqref="N15 O16 N13 O14">
      <formula1>0</formula1>
      <formula2>999999999999999</formula2>
    </dataValidation>
    <dataValidation type="list" allowBlank="1" showInputMessage="1" showErrorMessage="1" sqref="L13">
      <formula1>"INR,USD,JPY,EUR"</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K13:K16">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35">
    <tabColor theme="4" tint="-0.4999699890613556"/>
  </sheetPr>
  <dimension ref="A1:IJ20"/>
  <sheetViews>
    <sheetView showGridLines="0" zoomScale="74" zoomScaleNormal="74" zoomScalePageLayoutView="0" workbookViewId="0" topLeftCell="A1">
      <selection activeCell="A8" sqref="A8"/>
    </sheetView>
  </sheetViews>
  <sheetFormatPr defaultColWidth="9.28125" defaultRowHeight="15"/>
  <cols>
    <col min="1" max="1" width="14.7109375" style="125" customWidth="1"/>
    <col min="2" max="2" width="59.28125" style="125" customWidth="1"/>
    <col min="3" max="3" width="9.7109375" style="125" hidden="1" customWidth="1"/>
    <col min="4" max="4" width="12.421875" style="125" customWidth="1"/>
    <col min="5" max="5" width="13.421875" style="125" customWidth="1"/>
    <col min="6" max="6" width="15.28125" style="125" hidden="1" customWidth="1"/>
    <col min="7" max="7" width="14.28125" style="125" hidden="1" customWidth="1"/>
    <col min="8" max="8" width="13.7109375" style="125" hidden="1" customWidth="1"/>
    <col min="9" max="10" width="12.28125" style="125" hidden="1" customWidth="1"/>
    <col min="11" max="11" width="19.57421875" style="125" hidden="1" customWidth="1"/>
    <col min="12" max="12" width="14.28125" style="125" customWidth="1"/>
    <col min="13" max="13" width="25.7109375" style="125" customWidth="1"/>
    <col min="14" max="14" width="23.28125" style="128" customWidth="1"/>
    <col min="15" max="15" width="22.57421875" style="125" customWidth="1"/>
    <col min="16" max="16" width="24.00390625" style="125" customWidth="1"/>
    <col min="17" max="52" width="15.7109375" style="125" hidden="1" customWidth="1"/>
    <col min="53" max="53" width="23.7109375" style="125" customWidth="1"/>
    <col min="54" max="54" width="33.28125" style="125" customWidth="1"/>
    <col min="55" max="55" width="30.28125" style="125" customWidth="1"/>
    <col min="56" max="56" width="50.28125" style="125" customWidth="1"/>
    <col min="57" max="239" width="9.28125" style="125" customWidth="1"/>
    <col min="240" max="244" width="9.28125" style="127" customWidth="1"/>
    <col min="245" max="16384" width="9.28125" style="125" customWidth="1"/>
  </cols>
  <sheetData>
    <row r="1" spans="1:244" s="61" customFormat="1" ht="30" customHeight="1">
      <c r="A1" s="245" t="str">
        <f>B2&amp;" BoQ"</f>
        <v>Item Wise BoQ</v>
      </c>
      <c r="B1" s="245"/>
      <c r="C1" s="245"/>
      <c r="D1" s="245"/>
      <c r="E1" s="245"/>
      <c r="F1" s="245"/>
      <c r="G1" s="245"/>
      <c r="H1" s="245"/>
      <c r="I1" s="245"/>
      <c r="J1" s="245"/>
      <c r="K1" s="245"/>
      <c r="L1" s="245"/>
      <c r="O1" s="62"/>
      <c r="P1" s="62"/>
      <c r="Q1" s="63"/>
      <c r="IF1" s="63"/>
      <c r="IG1" s="63"/>
      <c r="IH1" s="63"/>
      <c r="II1" s="63"/>
      <c r="IJ1" s="63"/>
    </row>
    <row r="2" spans="1:17" s="61" customFormat="1" ht="25.5" customHeight="1" hidden="1">
      <c r="A2" s="64" t="s">
        <v>3</v>
      </c>
      <c r="B2" s="64" t="s">
        <v>36</v>
      </c>
      <c r="C2" s="64" t="s">
        <v>4</v>
      </c>
      <c r="D2" s="64" t="s">
        <v>43</v>
      </c>
      <c r="E2" s="64" t="s">
        <v>44</v>
      </c>
      <c r="J2" s="65"/>
      <c r="K2" s="65"/>
      <c r="L2" s="65"/>
      <c r="O2" s="62"/>
      <c r="P2" s="62"/>
      <c r="Q2" s="63"/>
    </row>
    <row r="3" spans="1:244" s="61" customFormat="1" ht="30" customHeight="1" hidden="1">
      <c r="A3" s="61" t="s">
        <v>5</v>
      </c>
      <c r="IF3" s="63"/>
      <c r="IG3" s="63"/>
      <c r="IH3" s="63"/>
      <c r="II3" s="63"/>
      <c r="IJ3" s="63"/>
    </row>
    <row r="4" spans="1:244" s="66" customFormat="1" ht="30" customHeight="1">
      <c r="A4" s="246" t="str">
        <f>BoQ1!A4</f>
        <v>Tender Inviting Authority: Project Director (AIIB), AEGCL.</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IF4" s="67"/>
      <c r="IG4" s="67"/>
      <c r="IH4" s="67"/>
      <c r="II4" s="67"/>
      <c r="IJ4" s="67"/>
    </row>
    <row r="5" spans="1:244" s="66" customFormat="1" ht="30" customHeight="1">
      <c r="A5" s="246" t="str">
        <f>BoQ1!A5</f>
        <v>Name of Work: Procurement of Supply, Configuration, Integration, Installation, Implementation &amp; Support of ERP Software (hereafter ERP System) for AEGCL, Assam, India.</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IF5" s="67"/>
      <c r="IG5" s="67"/>
      <c r="IH5" s="67"/>
      <c r="II5" s="67"/>
      <c r="IJ5" s="67"/>
    </row>
    <row r="6" spans="1:244" s="66" customFormat="1" ht="30" customHeight="1">
      <c r="A6" s="246" t="str">
        <f>BoQ1!A6</f>
        <v>Contract No:  AEGCL/AIIB/ERP/PACKAGE – N1/38              dated. 13/01/2021</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IF6" s="67"/>
      <c r="IG6" s="67"/>
      <c r="IH6" s="67"/>
      <c r="II6" s="67"/>
      <c r="IJ6" s="67"/>
    </row>
    <row r="7" spans="1:244" s="66" customFormat="1" ht="29.25" customHeight="1" hidden="1">
      <c r="A7" s="248" t="s">
        <v>6</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IF7" s="67"/>
      <c r="IG7" s="67"/>
      <c r="IH7" s="67"/>
      <c r="II7" s="67"/>
      <c r="IJ7" s="67"/>
    </row>
    <row r="8" spans="1:244" s="69" customFormat="1" ht="81" customHeight="1">
      <c r="A8" s="68" t="s">
        <v>52</v>
      </c>
      <c r="B8" s="249" t="str">
        <f>IF(ISBLANK(BoQ1!B8),"Please Enter Tenderer Name at B8 cell of BoQ1 Sheet",BoQ1!B8)</f>
        <v>Please Enter Tenderer Name at B8 cell of BoQ1 Sheet</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1"/>
      <c r="IF8" s="62"/>
      <c r="IG8" s="62"/>
      <c r="IH8" s="62"/>
      <c r="II8" s="62"/>
      <c r="IJ8" s="62"/>
    </row>
    <row r="9" spans="1:244" s="61" customFormat="1" ht="61.5" customHeight="1">
      <c r="A9" s="239" t="s">
        <v>83</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1"/>
      <c r="IF9" s="63"/>
      <c r="IG9" s="63"/>
      <c r="IH9" s="63"/>
      <c r="II9" s="63"/>
      <c r="IJ9" s="63"/>
    </row>
    <row r="10" spans="1:244" s="71" customFormat="1" ht="18.75" customHeight="1">
      <c r="A10" s="70" t="s">
        <v>8</v>
      </c>
      <c r="B10" s="70" t="s">
        <v>9</v>
      </c>
      <c r="C10" s="70" t="s">
        <v>9</v>
      </c>
      <c r="D10" s="70" t="s">
        <v>8</v>
      </c>
      <c r="E10" s="70" t="s">
        <v>9</v>
      </c>
      <c r="F10" s="70" t="s">
        <v>10</v>
      </c>
      <c r="G10" s="70" t="s">
        <v>10</v>
      </c>
      <c r="H10" s="70" t="s">
        <v>11</v>
      </c>
      <c r="I10" s="70" t="s">
        <v>9</v>
      </c>
      <c r="J10" s="70" t="s">
        <v>8</v>
      </c>
      <c r="K10" s="70" t="s">
        <v>12</v>
      </c>
      <c r="L10" s="70" t="s">
        <v>9</v>
      </c>
      <c r="M10" s="70" t="s">
        <v>8</v>
      </c>
      <c r="N10" s="70" t="s">
        <v>10</v>
      </c>
      <c r="O10" s="70" t="s">
        <v>10</v>
      </c>
      <c r="P10" s="70" t="s">
        <v>10</v>
      </c>
      <c r="Q10" s="70" t="s">
        <v>10</v>
      </c>
      <c r="R10" s="70" t="s">
        <v>11</v>
      </c>
      <c r="S10" s="70" t="s">
        <v>11</v>
      </c>
      <c r="T10" s="70" t="s">
        <v>10</v>
      </c>
      <c r="U10" s="70" t="s">
        <v>10</v>
      </c>
      <c r="V10" s="70" t="s">
        <v>10</v>
      </c>
      <c r="W10" s="70" t="s">
        <v>10</v>
      </c>
      <c r="X10" s="70" t="s">
        <v>11</v>
      </c>
      <c r="Y10" s="70" t="s">
        <v>11</v>
      </c>
      <c r="Z10" s="70" t="s">
        <v>10</v>
      </c>
      <c r="AA10" s="70" t="s">
        <v>10</v>
      </c>
      <c r="AB10" s="70" t="s">
        <v>10</v>
      </c>
      <c r="AC10" s="70" t="s">
        <v>10</v>
      </c>
      <c r="AD10" s="70" t="s">
        <v>11</v>
      </c>
      <c r="AE10" s="70" t="s">
        <v>11</v>
      </c>
      <c r="AF10" s="70" t="s">
        <v>10</v>
      </c>
      <c r="AG10" s="70" t="s">
        <v>10</v>
      </c>
      <c r="AH10" s="70" t="s">
        <v>10</v>
      </c>
      <c r="AI10" s="70" t="s">
        <v>10</v>
      </c>
      <c r="AJ10" s="70" t="s">
        <v>11</v>
      </c>
      <c r="AK10" s="70" t="s">
        <v>11</v>
      </c>
      <c r="AL10" s="70" t="s">
        <v>10</v>
      </c>
      <c r="AM10" s="70" t="s">
        <v>10</v>
      </c>
      <c r="AN10" s="70" t="s">
        <v>10</v>
      </c>
      <c r="AO10" s="70" t="s">
        <v>10</v>
      </c>
      <c r="AP10" s="70" t="s">
        <v>11</v>
      </c>
      <c r="AQ10" s="70" t="s">
        <v>11</v>
      </c>
      <c r="AR10" s="70" t="s">
        <v>10</v>
      </c>
      <c r="AS10" s="70" t="s">
        <v>10</v>
      </c>
      <c r="AT10" s="70" t="s">
        <v>8</v>
      </c>
      <c r="AU10" s="70" t="s">
        <v>8</v>
      </c>
      <c r="AV10" s="70" t="s">
        <v>11</v>
      </c>
      <c r="AW10" s="70" t="s">
        <v>11</v>
      </c>
      <c r="AX10" s="70" t="s">
        <v>8</v>
      </c>
      <c r="AY10" s="70" t="s">
        <v>8</v>
      </c>
      <c r="AZ10" s="70" t="s">
        <v>13</v>
      </c>
      <c r="BA10" s="70" t="s">
        <v>8</v>
      </c>
      <c r="BB10" s="70" t="s">
        <v>9</v>
      </c>
      <c r="BC10" s="70" t="s">
        <v>8</v>
      </c>
      <c r="BD10" s="70" t="s">
        <v>9</v>
      </c>
      <c r="IF10" s="72"/>
      <c r="IG10" s="72"/>
      <c r="IH10" s="72"/>
      <c r="II10" s="72"/>
      <c r="IJ10" s="72"/>
    </row>
    <row r="11" spans="1:244" s="71" customFormat="1" ht="108" customHeight="1">
      <c r="A11" s="70" t="s">
        <v>0</v>
      </c>
      <c r="B11" s="73" t="s">
        <v>14</v>
      </c>
      <c r="C11" s="73" t="s">
        <v>1</v>
      </c>
      <c r="D11" s="73" t="s">
        <v>15</v>
      </c>
      <c r="E11" s="73" t="s">
        <v>16</v>
      </c>
      <c r="F11" s="73" t="s">
        <v>55</v>
      </c>
      <c r="G11" s="73"/>
      <c r="H11" s="73"/>
      <c r="I11" s="73" t="s">
        <v>17</v>
      </c>
      <c r="J11" s="73" t="s">
        <v>18</v>
      </c>
      <c r="K11" s="73" t="s">
        <v>19</v>
      </c>
      <c r="L11" s="73" t="s">
        <v>20</v>
      </c>
      <c r="M11" s="74" t="s">
        <v>57</v>
      </c>
      <c r="N11" s="73" t="s">
        <v>58</v>
      </c>
      <c r="O11" s="73" t="s">
        <v>59</v>
      </c>
      <c r="P11" s="73" t="s">
        <v>153</v>
      </c>
      <c r="Q11" s="73" t="s">
        <v>60</v>
      </c>
      <c r="R11" s="73" t="s">
        <v>61</v>
      </c>
      <c r="S11" s="73" t="s">
        <v>62</v>
      </c>
      <c r="T11" s="73" t="s">
        <v>63</v>
      </c>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5" t="s">
        <v>64</v>
      </c>
      <c r="BB11" s="76" t="s">
        <v>65</v>
      </c>
      <c r="BC11" s="75" t="s">
        <v>66</v>
      </c>
      <c r="BD11" s="76" t="s">
        <v>67</v>
      </c>
      <c r="IF11" s="72"/>
      <c r="IG11" s="72"/>
      <c r="IH11" s="72"/>
      <c r="II11" s="72"/>
      <c r="IJ11" s="72"/>
    </row>
    <row r="12" spans="1:244" s="71" customFormat="1" ht="15">
      <c r="A12" s="77">
        <v>1</v>
      </c>
      <c r="B12" s="78">
        <v>2</v>
      </c>
      <c r="C12" s="78">
        <v>3</v>
      </c>
      <c r="D12" s="78">
        <v>4</v>
      </c>
      <c r="E12" s="78">
        <v>5</v>
      </c>
      <c r="F12" s="78">
        <v>6</v>
      </c>
      <c r="G12" s="78">
        <v>7</v>
      </c>
      <c r="H12" s="78">
        <v>8</v>
      </c>
      <c r="I12" s="78">
        <v>9</v>
      </c>
      <c r="J12" s="78">
        <v>10</v>
      </c>
      <c r="K12" s="78">
        <v>11</v>
      </c>
      <c r="L12" s="78">
        <v>12</v>
      </c>
      <c r="M12" s="78">
        <v>13</v>
      </c>
      <c r="N12" s="78">
        <v>14</v>
      </c>
      <c r="O12" s="78">
        <v>15</v>
      </c>
      <c r="P12" s="78">
        <v>16</v>
      </c>
      <c r="Q12" s="78">
        <v>17</v>
      </c>
      <c r="R12" s="78">
        <v>18</v>
      </c>
      <c r="S12" s="78">
        <v>19</v>
      </c>
      <c r="T12" s="78">
        <v>20</v>
      </c>
      <c r="U12" s="78">
        <v>21</v>
      </c>
      <c r="V12" s="78">
        <v>22</v>
      </c>
      <c r="W12" s="78">
        <v>23</v>
      </c>
      <c r="X12" s="78">
        <v>24</v>
      </c>
      <c r="Y12" s="78">
        <v>25</v>
      </c>
      <c r="Z12" s="78">
        <v>26</v>
      </c>
      <c r="AA12" s="78">
        <v>27</v>
      </c>
      <c r="AB12" s="78">
        <v>28</v>
      </c>
      <c r="AC12" s="78">
        <v>29</v>
      </c>
      <c r="AD12" s="78">
        <v>30</v>
      </c>
      <c r="AE12" s="78">
        <v>31</v>
      </c>
      <c r="AF12" s="78">
        <v>32</v>
      </c>
      <c r="AG12" s="78">
        <v>33</v>
      </c>
      <c r="AH12" s="78">
        <v>34</v>
      </c>
      <c r="AI12" s="78">
        <v>35</v>
      </c>
      <c r="AJ12" s="78">
        <v>36</v>
      </c>
      <c r="AK12" s="78">
        <v>37</v>
      </c>
      <c r="AL12" s="78">
        <v>38</v>
      </c>
      <c r="AM12" s="78">
        <v>39</v>
      </c>
      <c r="AN12" s="78">
        <v>40</v>
      </c>
      <c r="AO12" s="78">
        <v>41</v>
      </c>
      <c r="AP12" s="78">
        <v>42</v>
      </c>
      <c r="AQ12" s="78">
        <v>43</v>
      </c>
      <c r="AR12" s="78">
        <v>44</v>
      </c>
      <c r="AS12" s="78">
        <v>45</v>
      </c>
      <c r="AT12" s="78">
        <v>46</v>
      </c>
      <c r="AU12" s="78">
        <v>47</v>
      </c>
      <c r="AV12" s="78">
        <v>48</v>
      </c>
      <c r="AW12" s="78">
        <v>49</v>
      </c>
      <c r="AX12" s="78">
        <v>50</v>
      </c>
      <c r="AY12" s="78">
        <v>51</v>
      </c>
      <c r="AZ12" s="78">
        <v>52</v>
      </c>
      <c r="BA12" s="78">
        <v>53</v>
      </c>
      <c r="BB12" s="78">
        <v>55</v>
      </c>
      <c r="BC12" s="78">
        <v>54</v>
      </c>
      <c r="BD12" s="78">
        <v>55</v>
      </c>
      <c r="IF12" s="72"/>
      <c r="IG12" s="72"/>
      <c r="IH12" s="72"/>
      <c r="II12" s="72"/>
      <c r="IJ12" s="72"/>
    </row>
    <row r="13" spans="1:244" s="94" customFormat="1" ht="31.5" customHeight="1">
      <c r="A13" s="79">
        <v>1</v>
      </c>
      <c r="B13" s="80" t="s">
        <v>84</v>
      </c>
      <c r="C13" s="81"/>
      <c r="D13" s="82"/>
      <c r="E13" s="83"/>
      <c r="F13" s="82"/>
      <c r="G13" s="84"/>
      <c r="H13" s="84"/>
      <c r="I13" s="85"/>
      <c r="J13" s="86"/>
      <c r="K13" s="87"/>
      <c r="L13" s="98"/>
      <c r="M13" s="86"/>
      <c r="N13" s="88"/>
      <c r="O13" s="89"/>
      <c r="P13" s="161"/>
      <c r="Q13" s="88"/>
      <c r="R13" s="88"/>
      <c r="S13" s="90"/>
      <c r="T13" s="91"/>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92"/>
      <c r="BB13" s="93"/>
      <c r="BC13" s="92"/>
      <c r="BD13" s="93"/>
      <c r="IF13" s="95">
        <v>1</v>
      </c>
      <c r="IG13" s="95" t="s">
        <v>22</v>
      </c>
      <c r="IH13" s="95" t="s">
        <v>23</v>
      </c>
      <c r="II13" s="95">
        <v>10</v>
      </c>
      <c r="IJ13" s="95" t="s">
        <v>24</v>
      </c>
    </row>
    <row r="14" spans="1:244" s="94" customFormat="1" ht="16.5" customHeight="1">
      <c r="A14" s="79">
        <v>1.01</v>
      </c>
      <c r="B14" s="96" t="s">
        <v>80</v>
      </c>
      <c r="C14" s="81" t="s">
        <v>23</v>
      </c>
      <c r="D14" s="82">
        <v>1</v>
      </c>
      <c r="E14" s="83" t="s">
        <v>25</v>
      </c>
      <c r="F14" s="82">
        <v>55</v>
      </c>
      <c r="G14" s="89"/>
      <c r="H14" s="84"/>
      <c r="I14" s="85" t="s">
        <v>26</v>
      </c>
      <c r="J14" s="86">
        <f>IF(I14="Less(-)",-1,1)</f>
        <v>1</v>
      </c>
      <c r="K14" s="87" t="s">
        <v>37</v>
      </c>
      <c r="L14" s="98" t="str">
        <f>BoQ1!L13</f>
        <v>USD</v>
      </c>
      <c r="M14" s="97"/>
      <c r="N14" s="99"/>
      <c r="O14" s="99"/>
      <c r="P14" s="162">
        <f>N14+O14</f>
        <v>0</v>
      </c>
      <c r="Q14" s="89"/>
      <c r="R14" s="89"/>
      <c r="S14" s="100"/>
      <c r="T14" s="91"/>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101">
        <f>IF((L14="INR"),0,M14*D14)</f>
        <v>0</v>
      </c>
      <c r="BB14" s="93" t="str">
        <f>SpellNumber123(L14,BA14)</f>
        <v>USD Zero Only</v>
      </c>
      <c r="BC14" s="102">
        <f>IF((L14="INR"),M14*D14,0)</f>
        <v>0</v>
      </c>
      <c r="BD14" s="93" t="str">
        <f>SpellNumber123("INR",BC14)</f>
        <v>INR Zero Only</v>
      </c>
      <c r="IF14" s="95">
        <v>1.01</v>
      </c>
      <c r="IG14" s="95" t="s">
        <v>27</v>
      </c>
      <c r="IH14" s="95" t="s">
        <v>23</v>
      </c>
      <c r="II14" s="95">
        <v>123.223</v>
      </c>
      <c r="IJ14" s="95" t="s">
        <v>25</v>
      </c>
    </row>
    <row r="15" spans="1:244" s="94" customFormat="1" ht="24.75" customHeight="1">
      <c r="A15" s="79">
        <v>1.02</v>
      </c>
      <c r="B15" s="103" t="s">
        <v>81</v>
      </c>
      <c r="C15" s="81" t="s">
        <v>29</v>
      </c>
      <c r="D15" s="82">
        <v>1</v>
      </c>
      <c r="E15" s="83" t="s">
        <v>25</v>
      </c>
      <c r="F15" s="82">
        <v>65</v>
      </c>
      <c r="G15" s="89"/>
      <c r="H15" s="89"/>
      <c r="I15" s="85" t="s">
        <v>26</v>
      </c>
      <c r="J15" s="86">
        <f>IF(I15="Less(-)",-1,1)</f>
        <v>1</v>
      </c>
      <c r="K15" s="87" t="s">
        <v>37</v>
      </c>
      <c r="L15" s="98" t="str">
        <f>BoQ1!L13</f>
        <v>USD</v>
      </c>
      <c r="M15" s="97"/>
      <c r="N15" s="99"/>
      <c r="O15" s="99"/>
      <c r="P15" s="162">
        <f>N15+O15</f>
        <v>0</v>
      </c>
      <c r="Q15" s="89"/>
      <c r="R15" s="89"/>
      <c r="S15" s="100"/>
      <c r="T15" s="91"/>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101">
        <f>IF((L15="INR"),0,M15*D15)</f>
        <v>0</v>
      </c>
      <c r="BB15" s="93" t="str">
        <f>SpellNumber123(L15,BA15)</f>
        <v>USD Zero Only</v>
      </c>
      <c r="BC15" s="102">
        <f>IF((L15="INR"),M15*D15,0)</f>
        <v>0</v>
      </c>
      <c r="BD15" s="93" t="str">
        <f>SpellNumber123("INR",BC15)</f>
        <v>INR Zero Only</v>
      </c>
      <c r="IF15" s="95">
        <v>1.02</v>
      </c>
      <c r="IG15" s="95" t="s">
        <v>28</v>
      </c>
      <c r="IH15" s="95" t="s">
        <v>29</v>
      </c>
      <c r="II15" s="95">
        <v>213</v>
      </c>
      <c r="IJ15" s="95" t="s">
        <v>25</v>
      </c>
    </row>
    <row r="16" spans="1:244" s="94" customFormat="1" ht="30" customHeight="1">
      <c r="A16" s="79">
        <v>1.03</v>
      </c>
      <c r="B16" s="103" t="s">
        <v>82</v>
      </c>
      <c r="C16" s="81" t="s">
        <v>30</v>
      </c>
      <c r="D16" s="82">
        <v>1</v>
      </c>
      <c r="E16" s="83" t="s">
        <v>25</v>
      </c>
      <c r="F16" s="82">
        <v>55</v>
      </c>
      <c r="G16" s="89"/>
      <c r="H16" s="84"/>
      <c r="I16" s="85" t="s">
        <v>26</v>
      </c>
      <c r="J16" s="86">
        <f>IF(I16="Less(-)",-1,1)</f>
        <v>1</v>
      </c>
      <c r="K16" s="87" t="s">
        <v>37</v>
      </c>
      <c r="L16" s="98" t="str">
        <f>BoQ1!L13</f>
        <v>USD</v>
      </c>
      <c r="M16" s="97"/>
      <c r="N16" s="99"/>
      <c r="O16" s="163"/>
      <c r="P16" s="162">
        <f>N16+O16</f>
        <v>0</v>
      </c>
      <c r="Q16" s="164"/>
      <c r="R16" s="89"/>
      <c r="S16" s="100"/>
      <c r="T16" s="91"/>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101">
        <f>IF((L16="INR"),0,M16*D16)</f>
        <v>0</v>
      </c>
      <c r="BB16" s="93" t="str">
        <f>SpellNumber123(L16,BA16)</f>
        <v>USD Zero Only</v>
      </c>
      <c r="BC16" s="102">
        <f>IF((L16="INR"),M16*D16,0)</f>
        <v>0</v>
      </c>
      <c r="BD16" s="93" t="str">
        <f>SpellNumber123("INR",BC16)</f>
        <v>INR Zero Only</v>
      </c>
      <c r="IF16" s="95">
        <v>1.01</v>
      </c>
      <c r="IG16" s="95" t="s">
        <v>27</v>
      </c>
      <c r="IH16" s="95" t="s">
        <v>23</v>
      </c>
      <c r="II16" s="95">
        <v>123.223</v>
      </c>
      <c r="IJ16" s="95" t="s">
        <v>25</v>
      </c>
    </row>
    <row r="17" spans="1:244" s="94" customFormat="1" ht="24.75" customHeight="1">
      <c r="A17" s="105" t="s">
        <v>33</v>
      </c>
      <c r="B17" s="106"/>
      <c r="C17" s="107"/>
      <c r="D17" s="108"/>
      <c r="E17" s="108"/>
      <c r="F17" s="108"/>
      <c r="G17" s="108"/>
      <c r="H17" s="109"/>
      <c r="I17" s="109"/>
      <c r="J17" s="109"/>
      <c r="K17" s="109"/>
      <c r="L17" s="110"/>
      <c r="P17" s="160">
        <f>SUM(P14:P16)</f>
        <v>0</v>
      </c>
      <c r="BA17" s="111">
        <f>SUM(BA13:BA16)</f>
        <v>0</v>
      </c>
      <c r="BB17" s="93" t="str">
        <f>SpellNumber123(L14,BA17)</f>
        <v>USD Zero Only</v>
      </c>
      <c r="BC17" s="111">
        <f>SUM(BC13:BC16)</f>
        <v>0</v>
      </c>
      <c r="BD17" s="93" t="str">
        <f>SpellNumber123("INR",BC17)</f>
        <v>INR Zero Only</v>
      </c>
      <c r="IF17" s="95">
        <v>4</v>
      </c>
      <c r="IG17" s="95" t="s">
        <v>28</v>
      </c>
      <c r="IH17" s="95" t="s">
        <v>32</v>
      </c>
      <c r="II17" s="95">
        <v>10</v>
      </c>
      <c r="IJ17" s="95" t="s">
        <v>25</v>
      </c>
    </row>
    <row r="18" spans="1:244" s="94" customFormat="1" ht="54.75" customHeight="1" hidden="1">
      <c r="A18" s="106" t="s">
        <v>42</v>
      </c>
      <c r="B18" s="112"/>
      <c r="C18" s="113"/>
      <c r="D18" s="114"/>
      <c r="E18" s="115" t="s">
        <v>34</v>
      </c>
      <c r="F18" s="116"/>
      <c r="G18" s="117"/>
      <c r="H18" s="118"/>
      <c r="I18" s="118"/>
      <c r="J18" s="118"/>
      <c r="K18" s="119"/>
      <c r="L18" s="120"/>
      <c r="M18" s="121" t="s">
        <v>35</v>
      </c>
      <c r="BA18" s="122">
        <f>IF(ISBLANK(F18),0,IF(E18="Excess (+)",ROUND(BA17+(BA17*F18),2),IF(E18="Less (-)",ROUND(BA17+(BA17*F18*(-1)),2),0)))</f>
        <v>0</v>
      </c>
      <c r="BB18" s="123" t="str">
        <f>SpellNumber(J18,BA18)</f>
        <v> Zero Only</v>
      </c>
      <c r="BC18" s="124">
        <f>ROUND(BA18,0)</f>
        <v>0</v>
      </c>
      <c r="BD18" s="123" t="str">
        <f>SpellNumber(L18,BC18)</f>
        <v> Zero Only</v>
      </c>
      <c r="IF18" s="95"/>
      <c r="IG18" s="95"/>
      <c r="IH18" s="95"/>
      <c r="II18" s="95"/>
      <c r="IJ18" s="95"/>
    </row>
    <row r="19" spans="1:244" s="94" customFormat="1" ht="43.5" customHeight="1">
      <c r="A19" s="105" t="s">
        <v>41</v>
      </c>
      <c r="B19" s="105"/>
      <c r="C19" s="242"/>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4"/>
      <c r="IF19" s="95"/>
      <c r="IG19" s="95"/>
      <c r="IH19" s="95"/>
      <c r="II19" s="95"/>
      <c r="IJ19" s="95"/>
    </row>
    <row r="20" spans="3:244" s="71" customFormat="1" ht="15">
      <c r="C20" s="125"/>
      <c r="D20" s="125"/>
      <c r="E20" s="125"/>
      <c r="F20" s="125"/>
      <c r="G20" s="125"/>
      <c r="H20" s="125"/>
      <c r="I20" s="125"/>
      <c r="J20" s="125"/>
      <c r="K20" s="125"/>
      <c r="L20" s="125"/>
      <c r="M20" s="125"/>
      <c r="O20" s="125"/>
      <c r="BA20" s="125"/>
      <c r="BB20" s="125"/>
      <c r="BD20" s="125"/>
      <c r="IF20" s="72"/>
      <c r="IG20" s="72"/>
      <c r="IH20" s="72"/>
      <c r="II20" s="72"/>
      <c r="IJ20" s="72"/>
    </row>
  </sheetData>
  <sheetProtection password="CE28" sheet="1"/>
  <mergeCells count="8">
    <mergeCell ref="A9:BD9"/>
    <mergeCell ref="C19:BD19"/>
    <mergeCell ref="A1:L1"/>
    <mergeCell ref="A4:BD4"/>
    <mergeCell ref="A5:BD5"/>
    <mergeCell ref="A6:BD6"/>
    <mergeCell ref="A7:BD7"/>
    <mergeCell ref="B8:BD8"/>
  </mergeCells>
  <dataValidations count="22">
    <dataValidation type="list" allowBlank="1" showInputMessage="1" showErrorMessage="1" sqref="K13:K16">
      <formula1>"Partial Conversion, Full Conversion"</formula1>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allowBlank="1" showInputMessage="1" showErrorMessage="1" promptTitle="Units" prompt="Please enter Units in text" sqref="E13:E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allowBlank="1" showInputMessage="1" showErrorMessage="1" promptTitle="Itemcode/Make" prompt="Please enter text" sqref="C13:C16"/>
    <dataValidation type="decimal" allowBlank="1" showInputMessage="1" showErrorMessage="1" errorTitle="Invalid Entry" error="Only Numeric Values are allowed. " sqref="A13:A16">
      <formula1>0</formula1>
      <formula2>999999999999999</formula2>
    </dataValidation>
    <dataValidation type="list" showInputMessage="1" showErrorMessage="1" sqref="I13:I16">
      <formula1>"Excess(+), Less(-)"</formula1>
    </dataValidation>
    <dataValidation allowBlank="1" showInputMessage="1" showErrorMessage="1" promptTitle="Addition / Deduction" prompt="Please Choose the correct One" sqref="J13:J16"/>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 type="list" allowBlank="1" showInputMessage="1" showErrorMessage="1" sqref="L13">
      <formula1>"INR,USD,JPY,EUR"</formula1>
    </dataValidation>
    <dataValidation type="decimal" allowBlank="1" showInputMessage="1" showErrorMessage="1" promptTitle="Rate Entry" prompt="Please enter the Other Taxes2 in Rupees for this item. " errorTitle="Invaid Entry" error="Only Numeric Values are allowed. " sqref="N15 O16 N13 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26">
    <tabColor theme="4" tint="-0.4999699890613556"/>
  </sheetPr>
  <dimension ref="A1:IJ19"/>
  <sheetViews>
    <sheetView showGridLines="0" zoomScale="74" zoomScaleNormal="74" zoomScalePageLayoutView="0" workbookViewId="0" topLeftCell="A1">
      <selection activeCell="A8" sqref="A8"/>
    </sheetView>
  </sheetViews>
  <sheetFormatPr defaultColWidth="9.28125" defaultRowHeight="15"/>
  <cols>
    <col min="1" max="1" width="14.7109375" style="125" customWidth="1"/>
    <col min="2" max="2" width="59.28125" style="125" customWidth="1"/>
    <col min="3" max="3" width="12.28125" style="125" hidden="1" customWidth="1"/>
    <col min="4" max="4" width="15.421875" style="125" customWidth="1"/>
    <col min="5" max="5" width="13.421875" style="125" customWidth="1"/>
    <col min="6" max="6" width="15.28125" style="125" hidden="1" customWidth="1"/>
    <col min="7" max="7" width="14.28125" style="125" hidden="1" customWidth="1"/>
    <col min="8" max="8" width="13.7109375" style="125" hidden="1" customWidth="1"/>
    <col min="9" max="10" width="12.28125" style="125" hidden="1" customWidth="1"/>
    <col min="11" max="11" width="19.57421875" style="125" hidden="1" customWidth="1"/>
    <col min="12" max="12" width="14.28125" style="125" customWidth="1"/>
    <col min="13" max="13" width="25.7109375" style="125" customWidth="1"/>
    <col min="14" max="14" width="23.28125" style="128" customWidth="1"/>
    <col min="15" max="15" width="22.57421875" style="125" customWidth="1"/>
    <col min="16" max="16" width="23.00390625" style="125" customWidth="1"/>
    <col min="17" max="52" width="15.7109375" style="125" hidden="1" customWidth="1"/>
    <col min="53" max="53" width="23.7109375" style="125" customWidth="1"/>
    <col min="54" max="54" width="33.28125" style="125" customWidth="1"/>
    <col min="55" max="55" width="30.28125" style="125" customWidth="1"/>
    <col min="56" max="56" width="50.28125" style="125" customWidth="1"/>
    <col min="57" max="239" width="9.28125" style="125" customWidth="1"/>
    <col min="240" max="244" width="9.28125" style="127" customWidth="1"/>
    <col min="245" max="16384" width="9.28125" style="125" customWidth="1"/>
  </cols>
  <sheetData>
    <row r="1" spans="1:244" s="61" customFormat="1" ht="30" customHeight="1">
      <c r="A1" s="245" t="str">
        <f>B2&amp;" BoQ"</f>
        <v>Item Wise BoQ</v>
      </c>
      <c r="B1" s="245"/>
      <c r="C1" s="245"/>
      <c r="D1" s="245"/>
      <c r="E1" s="245"/>
      <c r="F1" s="245"/>
      <c r="G1" s="245"/>
      <c r="H1" s="245"/>
      <c r="I1" s="245"/>
      <c r="J1" s="245"/>
      <c r="K1" s="245"/>
      <c r="L1" s="245"/>
      <c r="O1" s="62"/>
      <c r="P1" s="62"/>
      <c r="Q1" s="63"/>
      <c r="IF1" s="63"/>
      <c r="IG1" s="63"/>
      <c r="IH1" s="63"/>
      <c r="II1" s="63"/>
      <c r="IJ1" s="63"/>
    </row>
    <row r="2" spans="1:17" s="61" customFormat="1" ht="25.5" customHeight="1" hidden="1">
      <c r="A2" s="64" t="s">
        <v>3</v>
      </c>
      <c r="B2" s="64" t="s">
        <v>36</v>
      </c>
      <c r="C2" s="64" t="s">
        <v>4</v>
      </c>
      <c r="D2" s="64" t="s">
        <v>43</v>
      </c>
      <c r="E2" s="64" t="s">
        <v>44</v>
      </c>
      <c r="J2" s="65"/>
      <c r="K2" s="65"/>
      <c r="L2" s="65"/>
      <c r="O2" s="62"/>
      <c r="P2" s="62"/>
      <c r="Q2" s="63"/>
    </row>
    <row r="3" spans="1:244" s="61" customFormat="1" ht="30" customHeight="1" hidden="1">
      <c r="A3" s="61" t="s">
        <v>5</v>
      </c>
      <c r="IF3" s="63"/>
      <c r="IG3" s="63"/>
      <c r="IH3" s="63"/>
      <c r="II3" s="63"/>
      <c r="IJ3" s="63"/>
    </row>
    <row r="4" spans="1:244" s="66" customFormat="1" ht="30" customHeight="1">
      <c r="A4" s="246" t="str">
        <f>BoQ1!A4</f>
        <v>Tender Inviting Authority: Project Director (AIIB), AEGCL.</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IF4" s="67"/>
      <c r="IG4" s="67"/>
      <c r="IH4" s="67"/>
      <c r="II4" s="67"/>
      <c r="IJ4" s="67"/>
    </row>
    <row r="5" spans="1:244" s="66" customFormat="1" ht="30" customHeight="1">
      <c r="A5" s="246" t="str">
        <f>BoQ1!A5</f>
        <v>Name of Work: Procurement of Supply, Configuration, Integration, Installation, Implementation &amp; Support of ERP Software (hereafter ERP System) for AEGCL, Assam, India.</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IF5" s="67"/>
      <c r="IG5" s="67"/>
      <c r="IH5" s="67"/>
      <c r="II5" s="67"/>
      <c r="IJ5" s="67"/>
    </row>
    <row r="6" spans="1:244" s="66" customFormat="1" ht="30" customHeight="1">
      <c r="A6" s="246" t="str">
        <f>BoQ1!A6</f>
        <v>Contract No:  AEGCL/AIIB/ERP/PACKAGE – N1/38              dated. 13/01/2021</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IF6" s="67"/>
      <c r="IG6" s="67"/>
      <c r="IH6" s="67"/>
      <c r="II6" s="67"/>
      <c r="IJ6" s="67"/>
    </row>
    <row r="7" spans="1:244" s="66" customFormat="1" ht="29.25" customHeight="1" hidden="1">
      <c r="A7" s="248" t="s">
        <v>6</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IF7" s="67"/>
      <c r="IG7" s="67"/>
      <c r="IH7" s="67"/>
      <c r="II7" s="67"/>
      <c r="IJ7" s="67"/>
    </row>
    <row r="8" spans="1:244" s="69" customFormat="1" ht="73.5" customHeight="1">
      <c r="A8" s="68" t="s">
        <v>52</v>
      </c>
      <c r="B8" s="249" t="str">
        <f>IF(ISBLANK(BoQ1!B8),"Please Enter Tenderer Name at B8 cell of BoQ1 Sheet",BoQ1!B8)</f>
        <v>Please Enter Tenderer Name at B8 cell of BoQ1 Sheet</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1"/>
      <c r="IF8" s="62"/>
      <c r="IG8" s="62"/>
      <c r="IH8" s="62"/>
      <c r="II8" s="62"/>
      <c r="IJ8" s="62"/>
    </row>
    <row r="9" spans="1:244" s="61" customFormat="1" ht="61.5" customHeight="1">
      <c r="A9" s="239" t="s">
        <v>53</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1"/>
      <c r="IF9" s="63"/>
      <c r="IG9" s="63"/>
      <c r="IH9" s="63"/>
      <c r="II9" s="63"/>
      <c r="IJ9" s="63"/>
    </row>
    <row r="10" spans="1:244" s="71" customFormat="1" ht="18.75" customHeight="1">
      <c r="A10" s="70" t="s">
        <v>8</v>
      </c>
      <c r="B10" s="70" t="s">
        <v>9</v>
      </c>
      <c r="C10" s="70" t="s">
        <v>9</v>
      </c>
      <c r="D10" s="70" t="s">
        <v>8</v>
      </c>
      <c r="E10" s="70" t="s">
        <v>9</v>
      </c>
      <c r="F10" s="70" t="s">
        <v>10</v>
      </c>
      <c r="G10" s="70" t="s">
        <v>10</v>
      </c>
      <c r="H10" s="70" t="s">
        <v>11</v>
      </c>
      <c r="I10" s="70" t="s">
        <v>9</v>
      </c>
      <c r="J10" s="70" t="s">
        <v>8</v>
      </c>
      <c r="K10" s="70" t="s">
        <v>12</v>
      </c>
      <c r="L10" s="70" t="s">
        <v>9</v>
      </c>
      <c r="M10" s="70" t="s">
        <v>8</v>
      </c>
      <c r="N10" s="70" t="s">
        <v>10</v>
      </c>
      <c r="O10" s="70" t="s">
        <v>10</v>
      </c>
      <c r="P10" s="70" t="s">
        <v>10</v>
      </c>
      <c r="Q10" s="70" t="s">
        <v>10</v>
      </c>
      <c r="R10" s="70" t="s">
        <v>11</v>
      </c>
      <c r="S10" s="70" t="s">
        <v>11</v>
      </c>
      <c r="T10" s="70" t="s">
        <v>10</v>
      </c>
      <c r="U10" s="70" t="s">
        <v>10</v>
      </c>
      <c r="V10" s="70" t="s">
        <v>10</v>
      </c>
      <c r="W10" s="70" t="s">
        <v>10</v>
      </c>
      <c r="X10" s="70" t="s">
        <v>11</v>
      </c>
      <c r="Y10" s="70" t="s">
        <v>11</v>
      </c>
      <c r="Z10" s="70" t="s">
        <v>10</v>
      </c>
      <c r="AA10" s="70" t="s">
        <v>10</v>
      </c>
      <c r="AB10" s="70" t="s">
        <v>10</v>
      </c>
      <c r="AC10" s="70" t="s">
        <v>10</v>
      </c>
      <c r="AD10" s="70" t="s">
        <v>11</v>
      </c>
      <c r="AE10" s="70" t="s">
        <v>11</v>
      </c>
      <c r="AF10" s="70" t="s">
        <v>10</v>
      </c>
      <c r="AG10" s="70" t="s">
        <v>10</v>
      </c>
      <c r="AH10" s="70" t="s">
        <v>10</v>
      </c>
      <c r="AI10" s="70" t="s">
        <v>10</v>
      </c>
      <c r="AJ10" s="70" t="s">
        <v>11</v>
      </c>
      <c r="AK10" s="70" t="s">
        <v>11</v>
      </c>
      <c r="AL10" s="70" t="s">
        <v>10</v>
      </c>
      <c r="AM10" s="70" t="s">
        <v>10</v>
      </c>
      <c r="AN10" s="70" t="s">
        <v>10</v>
      </c>
      <c r="AO10" s="70" t="s">
        <v>10</v>
      </c>
      <c r="AP10" s="70" t="s">
        <v>11</v>
      </c>
      <c r="AQ10" s="70" t="s">
        <v>11</v>
      </c>
      <c r="AR10" s="70" t="s">
        <v>10</v>
      </c>
      <c r="AS10" s="70" t="s">
        <v>10</v>
      </c>
      <c r="AT10" s="70" t="s">
        <v>8</v>
      </c>
      <c r="AU10" s="70" t="s">
        <v>8</v>
      </c>
      <c r="AV10" s="70" t="s">
        <v>11</v>
      </c>
      <c r="AW10" s="70" t="s">
        <v>11</v>
      </c>
      <c r="AX10" s="70" t="s">
        <v>8</v>
      </c>
      <c r="AY10" s="70" t="s">
        <v>8</v>
      </c>
      <c r="AZ10" s="70" t="s">
        <v>13</v>
      </c>
      <c r="BA10" s="70" t="s">
        <v>8</v>
      </c>
      <c r="BB10" s="70" t="s">
        <v>9</v>
      </c>
      <c r="BC10" s="70" t="s">
        <v>8</v>
      </c>
      <c r="BD10" s="70" t="s">
        <v>9</v>
      </c>
      <c r="IF10" s="72"/>
      <c r="IG10" s="72"/>
      <c r="IH10" s="72"/>
      <c r="II10" s="72"/>
      <c r="IJ10" s="72"/>
    </row>
    <row r="11" spans="1:244" s="71" customFormat="1" ht="108" customHeight="1">
      <c r="A11" s="70" t="s">
        <v>0</v>
      </c>
      <c r="B11" s="73" t="s">
        <v>14</v>
      </c>
      <c r="C11" s="73" t="s">
        <v>1</v>
      </c>
      <c r="D11" s="73" t="s">
        <v>15</v>
      </c>
      <c r="E11" s="73" t="s">
        <v>16</v>
      </c>
      <c r="F11" s="73" t="s">
        <v>55</v>
      </c>
      <c r="G11" s="73"/>
      <c r="H11" s="73"/>
      <c r="I11" s="73" t="s">
        <v>17</v>
      </c>
      <c r="J11" s="73" t="s">
        <v>18</v>
      </c>
      <c r="K11" s="73" t="s">
        <v>19</v>
      </c>
      <c r="L11" s="73" t="s">
        <v>20</v>
      </c>
      <c r="M11" s="74" t="s">
        <v>57</v>
      </c>
      <c r="N11" s="73" t="s">
        <v>58</v>
      </c>
      <c r="O11" s="73" t="s">
        <v>59</v>
      </c>
      <c r="P11" s="73" t="s">
        <v>153</v>
      </c>
      <c r="Q11" s="73" t="s">
        <v>60</v>
      </c>
      <c r="R11" s="73" t="s">
        <v>61</v>
      </c>
      <c r="S11" s="73" t="s">
        <v>62</v>
      </c>
      <c r="T11" s="73" t="s">
        <v>63</v>
      </c>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5" t="s">
        <v>64</v>
      </c>
      <c r="BB11" s="76" t="s">
        <v>65</v>
      </c>
      <c r="BC11" s="75" t="s">
        <v>66</v>
      </c>
      <c r="BD11" s="76" t="s">
        <v>67</v>
      </c>
      <c r="IF11" s="72"/>
      <c r="IG11" s="72"/>
      <c r="IH11" s="72"/>
      <c r="II11" s="72"/>
      <c r="IJ11" s="72"/>
    </row>
    <row r="12" spans="1:244" s="71" customFormat="1" ht="15">
      <c r="A12" s="77">
        <v>1</v>
      </c>
      <c r="B12" s="78">
        <v>2</v>
      </c>
      <c r="C12" s="78">
        <v>3</v>
      </c>
      <c r="D12" s="78">
        <v>4</v>
      </c>
      <c r="E12" s="78">
        <v>5</v>
      </c>
      <c r="F12" s="78">
        <v>6</v>
      </c>
      <c r="G12" s="78">
        <v>7</v>
      </c>
      <c r="H12" s="78">
        <v>8</v>
      </c>
      <c r="I12" s="78">
        <v>9</v>
      </c>
      <c r="J12" s="78">
        <v>10</v>
      </c>
      <c r="K12" s="78">
        <v>11</v>
      </c>
      <c r="L12" s="78">
        <v>12</v>
      </c>
      <c r="M12" s="78">
        <v>13</v>
      </c>
      <c r="N12" s="78">
        <v>14</v>
      </c>
      <c r="O12" s="78">
        <v>15</v>
      </c>
      <c r="P12" s="78">
        <v>16</v>
      </c>
      <c r="Q12" s="78">
        <v>17</v>
      </c>
      <c r="R12" s="78">
        <v>18</v>
      </c>
      <c r="S12" s="78">
        <v>19</v>
      </c>
      <c r="T12" s="78">
        <v>20</v>
      </c>
      <c r="U12" s="78">
        <v>21</v>
      </c>
      <c r="V12" s="78">
        <v>22</v>
      </c>
      <c r="W12" s="78">
        <v>23</v>
      </c>
      <c r="X12" s="78">
        <v>24</v>
      </c>
      <c r="Y12" s="78">
        <v>25</v>
      </c>
      <c r="Z12" s="78">
        <v>26</v>
      </c>
      <c r="AA12" s="78">
        <v>27</v>
      </c>
      <c r="AB12" s="78">
        <v>28</v>
      </c>
      <c r="AC12" s="78">
        <v>29</v>
      </c>
      <c r="AD12" s="78">
        <v>30</v>
      </c>
      <c r="AE12" s="78">
        <v>31</v>
      </c>
      <c r="AF12" s="78">
        <v>32</v>
      </c>
      <c r="AG12" s="78">
        <v>33</v>
      </c>
      <c r="AH12" s="78">
        <v>34</v>
      </c>
      <c r="AI12" s="78">
        <v>35</v>
      </c>
      <c r="AJ12" s="78">
        <v>36</v>
      </c>
      <c r="AK12" s="78">
        <v>37</v>
      </c>
      <c r="AL12" s="78">
        <v>38</v>
      </c>
      <c r="AM12" s="78">
        <v>39</v>
      </c>
      <c r="AN12" s="78">
        <v>40</v>
      </c>
      <c r="AO12" s="78">
        <v>41</v>
      </c>
      <c r="AP12" s="78">
        <v>42</v>
      </c>
      <c r="AQ12" s="78">
        <v>43</v>
      </c>
      <c r="AR12" s="78">
        <v>44</v>
      </c>
      <c r="AS12" s="78">
        <v>45</v>
      </c>
      <c r="AT12" s="78">
        <v>46</v>
      </c>
      <c r="AU12" s="78">
        <v>47</v>
      </c>
      <c r="AV12" s="78">
        <v>48</v>
      </c>
      <c r="AW12" s="78">
        <v>49</v>
      </c>
      <c r="AX12" s="78">
        <v>50</v>
      </c>
      <c r="AY12" s="78">
        <v>51</v>
      </c>
      <c r="AZ12" s="78">
        <v>52</v>
      </c>
      <c r="BA12" s="78">
        <v>53</v>
      </c>
      <c r="BB12" s="78">
        <v>55</v>
      </c>
      <c r="BC12" s="78">
        <v>54</v>
      </c>
      <c r="BD12" s="78">
        <v>55</v>
      </c>
      <c r="IF12" s="72"/>
      <c r="IG12" s="72"/>
      <c r="IH12" s="72"/>
      <c r="II12" s="72"/>
      <c r="IJ12" s="72"/>
    </row>
    <row r="13" spans="1:244" s="94" customFormat="1" ht="32.25" customHeight="1">
      <c r="A13" s="79">
        <v>1</v>
      </c>
      <c r="B13" s="80" t="s">
        <v>85</v>
      </c>
      <c r="C13" s="81"/>
      <c r="D13" s="82"/>
      <c r="E13" s="83"/>
      <c r="F13" s="82"/>
      <c r="G13" s="84"/>
      <c r="H13" s="84"/>
      <c r="I13" s="85"/>
      <c r="J13" s="86"/>
      <c r="K13" s="87"/>
      <c r="L13" s="98"/>
      <c r="M13" s="86"/>
      <c r="N13" s="88"/>
      <c r="O13" s="89"/>
      <c r="P13" s="161"/>
      <c r="Q13" s="88"/>
      <c r="R13" s="88"/>
      <c r="S13" s="90"/>
      <c r="T13" s="91"/>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92"/>
      <c r="BB13" s="93"/>
      <c r="BC13" s="92"/>
      <c r="BD13" s="93"/>
      <c r="IF13" s="95">
        <v>1</v>
      </c>
      <c r="IG13" s="95" t="s">
        <v>22</v>
      </c>
      <c r="IH13" s="95" t="s">
        <v>23</v>
      </c>
      <c r="II13" s="95">
        <v>10</v>
      </c>
      <c r="IJ13" s="95" t="s">
        <v>24</v>
      </c>
    </row>
    <row r="14" spans="1:244" s="94" customFormat="1" ht="40.5" customHeight="1">
      <c r="A14" s="79">
        <v>1.01</v>
      </c>
      <c r="B14" s="104" t="s">
        <v>86</v>
      </c>
      <c r="C14" s="81" t="s">
        <v>23</v>
      </c>
      <c r="D14" s="82">
        <v>50000</v>
      </c>
      <c r="E14" s="83" t="s">
        <v>25</v>
      </c>
      <c r="F14" s="82">
        <v>55</v>
      </c>
      <c r="G14" s="89"/>
      <c r="H14" s="84"/>
      <c r="I14" s="85" t="s">
        <v>26</v>
      </c>
      <c r="J14" s="86">
        <f>IF(I14="Less(-)",-1,1)</f>
        <v>1</v>
      </c>
      <c r="K14" s="87" t="s">
        <v>37</v>
      </c>
      <c r="L14" s="98" t="str">
        <f>BoQ1!L13</f>
        <v>USD</v>
      </c>
      <c r="M14" s="97"/>
      <c r="N14" s="99"/>
      <c r="O14" s="99"/>
      <c r="P14" s="162">
        <f>N14+O14</f>
        <v>0</v>
      </c>
      <c r="Q14" s="89"/>
      <c r="R14" s="89"/>
      <c r="S14" s="100"/>
      <c r="T14" s="91"/>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101">
        <f>IF((L14="INR"),0,M14*D14)</f>
        <v>0</v>
      </c>
      <c r="BB14" s="93" t="str">
        <f>SpellNumber123(L14,BA14)</f>
        <v>USD Zero Only</v>
      </c>
      <c r="BC14" s="102">
        <f>IF((L14="INR"),M14*D14,0)</f>
        <v>0</v>
      </c>
      <c r="BD14" s="93" t="str">
        <f>SpellNumber123("INR",BC14)</f>
        <v>INR Zero Only</v>
      </c>
      <c r="IF14" s="95">
        <v>1.01</v>
      </c>
      <c r="IG14" s="95" t="s">
        <v>27</v>
      </c>
      <c r="IH14" s="95" t="s">
        <v>23</v>
      </c>
      <c r="II14" s="95">
        <v>123.223</v>
      </c>
      <c r="IJ14" s="95" t="s">
        <v>25</v>
      </c>
    </row>
    <row r="15" spans="1:244" s="94" customFormat="1" ht="24.75" customHeight="1">
      <c r="A15" s="79">
        <v>1.02</v>
      </c>
      <c r="B15" s="103" t="s">
        <v>87</v>
      </c>
      <c r="C15" s="81" t="s">
        <v>29</v>
      </c>
      <c r="D15" s="82">
        <v>100000</v>
      </c>
      <c r="E15" s="83" t="s">
        <v>25</v>
      </c>
      <c r="F15" s="82">
        <v>65</v>
      </c>
      <c r="G15" s="89"/>
      <c r="H15" s="89"/>
      <c r="I15" s="85" t="s">
        <v>26</v>
      </c>
      <c r="J15" s="86">
        <f>IF(I15="Less(-)",-1,1)</f>
        <v>1</v>
      </c>
      <c r="K15" s="87" t="s">
        <v>37</v>
      </c>
      <c r="L15" s="98" t="str">
        <f>BoQ1!L13</f>
        <v>USD</v>
      </c>
      <c r="M15" s="97"/>
      <c r="N15" s="99"/>
      <c r="O15" s="163"/>
      <c r="P15" s="162">
        <f>N15+O15</f>
        <v>0</v>
      </c>
      <c r="Q15" s="164"/>
      <c r="R15" s="89"/>
      <c r="S15" s="100"/>
      <c r="T15" s="91"/>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101">
        <f>IF((L15="INR"),0,M15*D15)</f>
        <v>0</v>
      </c>
      <c r="BB15" s="93" t="str">
        <f>SpellNumber123(L15,BA15)</f>
        <v>USD Zero Only</v>
      </c>
      <c r="BC15" s="102">
        <f>IF((L15="INR"),M15*D15,0)</f>
        <v>0</v>
      </c>
      <c r="BD15" s="93" t="str">
        <f>SpellNumber123("INR",BC15)</f>
        <v>INR Zero Only</v>
      </c>
      <c r="IF15" s="95">
        <v>1.02</v>
      </c>
      <c r="IG15" s="95" t="s">
        <v>28</v>
      </c>
      <c r="IH15" s="95" t="s">
        <v>29</v>
      </c>
      <c r="II15" s="95">
        <v>213</v>
      </c>
      <c r="IJ15" s="95" t="s">
        <v>25</v>
      </c>
    </row>
    <row r="16" spans="1:244" s="94" customFormat="1" ht="24.75" customHeight="1">
      <c r="A16" s="105" t="s">
        <v>33</v>
      </c>
      <c r="B16" s="106"/>
      <c r="C16" s="107"/>
      <c r="D16" s="108"/>
      <c r="E16" s="108"/>
      <c r="F16" s="108"/>
      <c r="G16" s="108"/>
      <c r="H16" s="109"/>
      <c r="I16" s="109"/>
      <c r="J16" s="109"/>
      <c r="K16" s="109"/>
      <c r="L16" s="110"/>
      <c r="P16" s="160">
        <f>SUM(P14:P15)</f>
        <v>0</v>
      </c>
      <c r="BA16" s="111">
        <f>SUM(BA13:BA15)</f>
        <v>0</v>
      </c>
      <c r="BB16" s="93" t="str">
        <f>SpellNumber123(L15,BA16)</f>
        <v>USD Zero Only</v>
      </c>
      <c r="BC16" s="111">
        <f>SUM(BC13:BC15)</f>
        <v>0</v>
      </c>
      <c r="BD16" s="93" t="str">
        <f>SpellNumber123("INR",BC16)</f>
        <v>INR Zero Only</v>
      </c>
      <c r="IF16" s="95">
        <v>4</v>
      </c>
      <c r="IG16" s="95" t="s">
        <v>28</v>
      </c>
      <c r="IH16" s="95" t="s">
        <v>32</v>
      </c>
      <c r="II16" s="95">
        <v>10</v>
      </c>
      <c r="IJ16" s="95" t="s">
        <v>25</v>
      </c>
    </row>
    <row r="17" spans="1:244" s="94" customFormat="1" ht="54.75" customHeight="1" hidden="1">
      <c r="A17" s="106" t="s">
        <v>42</v>
      </c>
      <c r="B17" s="112"/>
      <c r="C17" s="113"/>
      <c r="D17" s="114"/>
      <c r="E17" s="115" t="s">
        <v>34</v>
      </c>
      <c r="F17" s="116"/>
      <c r="G17" s="117"/>
      <c r="H17" s="118"/>
      <c r="I17" s="118"/>
      <c r="J17" s="118"/>
      <c r="K17" s="119"/>
      <c r="L17" s="120"/>
      <c r="M17" s="121" t="s">
        <v>35</v>
      </c>
      <c r="BA17" s="122">
        <f>IF(ISBLANK(F17),0,IF(E17="Excess (+)",ROUND(BA16+(BA16*F17),2),IF(E17="Less (-)",ROUND(BA16+(BA16*F17*(-1)),2),0)))</f>
        <v>0</v>
      </c>
      <c r="BB17" s="123" t="str">
        <f>SpellNumber(J17,BA17)</f>
        <v> Zero Only</v>
      </c>
      <c r="BC17" s="124">
        <f>ROUND(BA17,0)</f>
        <v>0</v>
      </c>
      <c r="BD17" s="123" t="str">
        <f>SpellNumber(L17,BC17)</f>
        <v> Zero Only</v>
      </c>
      <c r="IF17" s="95"/>
      <c r="IG17" s="95"/>
      <c r="IH17" s="95"/>
      <c r="II17" s="95"/>
      <c r="IJ17" s="95"/>
    </row>
    <row r="18" spans="1:244" s="94" customFormat="1" ht="43.5" customHeight="1">
      <c r="A18" s="105" t="s">
        <v>41</v>
      </c>
      <c r="B18" s="105"/>
      <c r="C18" s="242"/>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4"/>
      <c r="IF18" s="95"/>
      <c r="IG18" s="95"/>
      <c r="IH18" s="95"/>
      <c r="II18" s="95"/>
      <c r="IJ18" s="95"/>
    </row>
    <row r="19" spans="3:244" s="71" customFormat="1" ht="15">
      <c r="C19" s="125"/>
      <c r="D19" s="125"/>
      <c r="E19" s="125"/>
      <c r="F19" s="125"/>
      <c r="G19" s="125"/>
      <c r="H19" s="125"/>
      <c r="I19" s="125"/>
      <c r="J19" s="125"/>
      <c r="K19" s="125"/>
      <c r="L19" s="125"/>
      <c r="M19" s="125"/>
      <c r="O19" s="125"/>
      <c r="BA19" s="125"/>
      <c r="BB19" s="125"/>
      <c r="BD19" s="125"/>
      <c r="IF19" s="72"/>
      <c r="IG19" s="72"/>
      <c r="IH19" s="72"/>
      <c r="II19" s="72"/>
      <c r="IJ19" s="72"/>
    </row>
  </sheetData>
  <sheetProtection password="CE28" sheet="1"/>
  <mergeCells count="8">
    <mergeCell ref="A9:BD9"/>
    <mergeCell ref="C18:BD18"/>
    <mergeCell ref="A1:L1"/>
    <mergeCell ref="A4:BD4"/>
    <mergeCell ref="A5:BD5"/>
    <mergeCell ref="A6:BD6"/>
    <mergeCell ref="A7:BD7"/>
    <mergeCell ref="B8:BD8"/>
  </mergeCells>
  <dataValidations count="22">
    <dataValidation type="decimal" allowBlank="1" showInputMessage="1" showErrorMessage="1" promptTitle="Rate Entry" prompt="Please enter the Other Taxes2 in Rupees for this item. " errorTitle="Invaid Entry" error="Only Numeric Values are allowed. " sqref="N15 N13 O14">
      <formula1>0</formula1>
      <formula2>999999999999999</formula2>
    </dataValidation>
    <dataValidation type="list" allowBlank="1" showInputMessage="1" showErrorMessage="1" sqref="L13">
      <formula1>"INR,USD,JPY,EUR"</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K13:K15">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USNath</cp:lastModifiedBy>
  <cp:lastPrinted>2014-12-11T06:40:55Z</cp:lastPrinted>
  <dcterms:created xsi:type="dcterms:W3CDTF">2009-01-30T06:42:42Z</dcterms:created>
  <dcterms:modified xsi:type="dcterms:W3CDTF">2021-01-12T12:20:50Z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